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25" windowWidth="13920" windowHeight="6495"/>
  </bookViews>
  <sheets>
    <sheet name="Comparison" sheetId="1" r:id="rId1"/>
  </sheets>
  <definedNames>
    <definedName name="PossibleValues">#REF!</definedName>
    <definedName name="Weight_Req1">Comparison!#REF!</definedName>
    <definedName name="Weight_Req10">Comparison!#REF!</definedName>
    <definedName name="Weight_Req11">Comparison!#REF!</definedName>
    <definedName name="Weight_Req2">Comparison!#REF!</definedName>
    <definedName name="Weight_Req3">Comparison!#REF!</definedName>
    <definedName name="Weight_Req4">Comparison!#REF!</definedName>
    <definedName name="Weight_Req5">Comparison!#REF!</definedName>
    <definedName name="Weight_Req6">Comparison!#REF!</definedName>
    <definedName name="Weight_Req7">Comparison!#REF!</definedName>
    <definedName name="Weight_Req8">Comparison!#REF!</definedName>
    <definedName name="Weight_Req9">Comparison!#REF!</definedName>
  </definedNames>
  <calcPr calcId="145621"/>
</workbook>
</file>

<file path=xl/calcChain.xml><?xml version="1.0" encoding="utf-8"?>
<calcChain xmlns="http://schemas.openxmlformats.org/spreadsheetml/2006/main">
  <c r="G22" i="1" l="1"/>
  <c r="R74" i="1"/>
  <c r="R106" i="1"/>
  <c r="R103" i="1"/>
  <c r="R94" i="1"/>
  <c r="R105" i="1" s="1"/>
  <c r="R104" i="1" l="1"/>
  <c r="R102" i="1"/>
  <c r="Q27" i="1"/>
  <c r="I27" i="1"/>
  <c r="G27" i="1"/>
  <c r="O27" i="1"/>
  <c r="M27" i="1"/>
  <c r="P73" i="1"/>
  <c r="P72" i="1"/>
  <c r="P70" i="1"/>
  <c r="P69" i="1"/>
  <c r="P68" i="1"/>
  <c r="P66" i="1"/>
  <c r="P67" i="1"/>
  <c r="P65" i="1"/>
  <c r="F94" i="1" l="1"/>
  <c r="F80" i="1"/>
  <c r="F66" i="1"/>
  <c r="K27" i="1" l="1"/>
  <c r="P94" i="1" l="1"/>
  <c r="P80" i="1"/>
  <c r="R78" i="1" l="1"/>
  <c r="P78" i="1"/>
  <c r="N78" i="1"/>
  <c r="N112" i="1" s="1"/>
  <c r="L78" i="1"/>
  <c r="L112" i="1" s="1"/>
  <c r="J78" i="1"/>
  <c r="H78" i="1"/>
  <c r="F78" i="1"/>
  <c r="F112" i="1" s="1"/>
  <c r="R92" i="1"/>
  <c r="N92" i="1"/>
  <c r="L92" i="1"/>
  <c r="J92" i="1"/>
  <c r="H92" i="1"/>
  <c r="F92" i="1"/>
  <c r="F106" i="1"/>
  <c r="H106" i="1"/>
  <c r="J106" i="1"/>
  <c r="L106" i="1"/>
  <c r="N106" i="1"/>
  <c r="H112" i="1" l="1"/>
  <c r="R112" i="1"/>
  <c r="J112" i="1"/>
  <c r="R76" i="1"/>
  <c r="P76" i="1"/>
  <c r="N76" i="1"/>
  <c r="L76" i="1"/>
  <c r="H76" i="1"/>
  <c r="F76" i="1"/>
  <c r="N90" i="1"/>
  <c r="L90" i="1"/>
  <c r="H90" i="1"/>
  <c r="F90" i="1"/>
  <c r="H104" i="1"/>
  <c r="L104" i="1"/>
  <c r="N104" i="1"/>
  <c r="F104"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 r="U5" i="1"/>
  <c r="U4" i="1"/>
  <c r="P101" i="1"/>
  <c r="P98" i="1"/>
  <c r="P97" i="1"/>
  <c r="P96" i="1"/>
  <c r="P95" i="1"/>
  <c r="P93" i="1"/>
  <c r="P84" i="1"/>
  <c r="P83" i="1"/>
  <c r="P82" i="1"/>
  <c r="P81" i="1"/>
  <c r="P79" i="1"/>
  <c r="P92" i="1" l="1"/>
  <c r="L110" i="1"/>
  <c r="N110" i="1"/>
  <c r="H110" i="1"/>
  <c r="F110" i="1"/>
  <c r="P90" i="1"/>
  <c r="P106" i="1"/>
  <c r="P112" i="1" s="1"/>
  <c r="P104" i="1"/>
  <c r="P105" i="1"/>
  <c r="N105" i="1"/>
  <c r="L105" i="1"/>
  <c r="H105" i="1"/>
  <c r="F105" i="1"/>
  <c r="P103" i="1"/>
  <c r="N103" i="1"/>
  <c r="L103" i="1"/>
  <c r="J103" i="1"/>
  <c r="H103" i="1"/>
  <c r="F103" i="1"/>
  <c r="P91" i="1"/>
  <c r="N91" i="1"/>
  <c r="L91" i="1"/>
  <c r="H91" i="1"/>
  <c r="F91" i="1"/>
  <c r="R89" i="1"/>
  <c r="P89" i="1"/>
  <c r="N89" i="1"/>
  <c r="L89" i="1"/>
  <c r="J89" i="1"/>
  <c r="H89" i="1"/>
  <c r="F89" i="1"/>
  <c r="F77" i="1"/>
  <c r="F75" i="1"/>
  <c r="H77" i="1"/>
  <c r="H75" i="1"/>
  <c r="J75" i="1"/>
  <c r="R77" i="1"/>
  <c r="R75" i="1"/>
  <c r="P77" i="1"/>
  <c r="P75" i="1"/>
  <c r="N77" i="1"/>
  <c r="N75" i="1"/>
  <c r="L77" i="1"/>
  <c r="L75" i="1"/>
  <c r="N109" i="1" l="1"/>
  <c r="R109" i="1"/>
  <c r="P109" i="1"/>
  <c r="P110" i="1"/>
  <c r="L109" i="1"/>
  <c r="H109" i="1"/>
  <c r="H111" i="1"/>
  <c r="F109" i="1"/>
  <c r="N111" i="1"/>
  <c r="F111" i="1"/>
  <c r="J109" i="1"/>
  <c r="P111" i="1"/>
  <c r="L111" i="1"/>
  <c r="Q143" i="1"/>
  <c r="Q142" i="1"/>
  <c r="Q141" i="1"/>
  <c r="L102" i="1" l="1"/>
  <c r="L88" i="1"/>
  <c r="L74" i="1"/>
  <c r="N102" i="1"/>
  <c r="N88" i="1"/>
  <c r="N74" i="1"/>
  <c r="P74" i="1"/>
  <c r="P88" i="1"/>
  <c r="P102" i="1"/>
  <c r="R80" i="1"/>
  <c r="N108" i="1" l="1"/>
  <c r="P108" i="1"/>
  <c r="R91" i="1"/>
  <c r="R90" i="1"/>
  <c r="L108" i="1"/>
  <c r="R88" i="1"/>
  <c r="F74" i="1"/>
  <c r="F88" i="1"/>
  <c r="F102" i="1"/>
  <c r="H102" i="1"/>
  <c r="H88" i="1"/>
  <c r="H74" i="1"/>
  <c r="J76" i="1"/>
  <c r="J91" i="1" l="1"/>
  <c r="J90" i="1"/>
  <c r="R108" i="1"/>
  <c r="R110" i="1"/>
  <c r="J105" i="1"/>
  <c r="J104" i="1"/>
  <c r="J110" i="1" s="1"/>
  <c r="R111" i="1"/>
  <c r="F108" i="1"/>
  <c r="J102" i="1"/>
  <c r="J88" i="1"/>
  <c r="J74" i="1"/>
  <c r="J77" i="1"/>
  <c r="H10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J111" i="1" l="1"/>
  <c r="J108"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Q16" i="1"/>
  <c r="Q17" i="1"/>
  <c r="Q18" i="1"/>
  <c r="Q19" i="1"/>
  <c r="Q20" i="1"/>
  <c r="Q21" i="1"/>
  <c r="Q22" i="1"/>
  <c r="Q23" i="1"/>
  <c r="Q24" i="1"/>
  <c r="Q25" i="1"/>
  <c r="Q26"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136" i="1"/>
  <c r="Q137" i="1"/>
  <c r="Q138" i="1"/>
  <c r="Q139" i="1"/>
  <c r="Q140" i="1"/>
  <c r="Q144" i="1"/>
  <c r="Q145" i="1"/>
  <c r="Q146" i="1"/>
  <c r="Q147" i="1"/>
  <c r="Q148" i="1"/>
  <c r="Q149" i="1"/>
  <c r="Q150" i="1"/>
  <c r="Q151" i="1"/>
  <c r="Q152" i="1"/>
  <c r="Q153" i="1"/>
  <c r="Q154" i="1"/>
  <c r="Q155" i="1"/>
  <c r="Q156" i="1"/>
  <c r="Q157" i="1"/>
  <c r="Q158" i="1"/>
  <c r="O16" i="1"/>
  <c r="O17" i="1"/>
  <c r="O18" i="1"/>
  <c r="O19" i="1"/>
  <c r="O20" i="1"/>
  <c r="O21" i="1"/>
  <c r="O22" i="1"/>
  <c r="O23" i="1"/>
  <c r="O24" i="1"/>
  <c r="O25" i="1"/>
  <c r="O26"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136" i="1"/>
  <c r="O137" i="1"/>
  <c r="O138" i="1"/>
  <c r="O139" i="1"/>
  <c r="O140" i="1"/>
  <c r="O144" i="1"/>
  <c r="O145" i="1"/>
  <c r="O146" i="1"/>
  <c r="O147" i="1"/>
  <c r="O148" i="1"/>
  <c r="O149" i="1"/>
  <c r="O150" i="1"/>
  <c r="O151" i="1"/>
  <c r="O152" i="1"/>
  <c r="O153" i="1"/>
  <c r="O154" i="1"/>
  <c r="O155" i="1"/>
  <c r="O156" i="1"/>
  <c r="O157" i="1"/>
  <c r="O158" i="1"/>
  <c r="O159" i="1"/>
  <c r="I15" i="1"/>
  <c r="I16" i="1"/>
  <c r="I17" i="1"/>
  <c r="I18" i="1"/>
  <c r="I19" i="1"/>
  <c r="I20" i="1"/>
  <c r="I21" i="1"/>
  <c r="I22" i="1"/>
  <c r="I23" i="1"/>
  <c r="I24" i="1"/>
  <c r="I25" i="1"/>
  <c r="I26"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136" i="1"/>
  <c r="I137" i="1"/>
  <c r="I138" i="1"/>
  <c r="I139" i="1"/>
  <c r="I140" i="1"/>
  <c r="I144" i="1"/>
  <c r="I145" i="1"/>
  <c r="I146" i="1"/>
  <c r="I147" i="1"/>
  <c r="I148" i="1"/>
  <c r="I149" i="1"/>
  <c r="I150" i="1"/>
  <c r="I151" i="1"/>
  <c r="I152" i="1"/>
  <c r="I153" i="1"/>
  <c r="I154" i="1"/>
  <c r="I155" i="1"/>
  <c r="I156" i="1"/>
  <c r="I157" i="1"/>
  <c r="G16" i="1"/>
  <c r="G17" i="1"/>
  <c r="G18" i="1"/>
  <c r="G19" i="1"/>
  <c r="G20" i="1"/>
  <c r="G21" i="1"/>
  <c r="G23" i="1"/>
  <c r="G24" i="1"/>
  <c r="G25" i="1"/>
  <c r="G26" i="1"/>
  <c r="G28" i="1"/>
  <c r="G136" i="1"/>
  <c r="G137" i="1"/>
  <c r="G138" i="1"/>
  <c r="G139" i="1"/>
  <c r="G140" i="1"/>
  <c r="G144" i="1"/>
  <c r="G145" i="1"/>
  <c r="G146" i="1"/>
  <c r="G147" i="1"/>
  <c r="G148" i="1"/>
  <c r="G149" i="1"/>
  <c r="G150" i="1"/>
  <c r="G152" i="1"/>
  <c r="G153" i="1"/>
  <c r="G154" i="1"/>
  <c r="K16" i="1"/>
  <c r="K17" i="1"/>
  <c r="K18" i="1"/>
  <c r="K19" i="1"/>
  <c r="K20" i="1"/>
  <c r="K21" i="1"/>
  <c r="K22" i="1"/>
  <c r="K23" i="1"/>
  <c r="K24" i="1"/>
  <c r="K25" i="1"/>
  <c r="K26"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136" i="1"/>
  <c r="K137" i="1"/>
  <c r="K138" i="1"/>
  <c r="K139" i="1"/>
  <c r="K140" i="1"/>
  <c r="K144" i="1"/>
  <c r="K145" i="1"/>
  <c r="K146" i="1"/>
  <c r="K147" i="1"/>
  <c r="K148" i="1"/>
  <c r="K149" i="1"/>
  <c r="K150" i="1"/>
  <c r="K151" i="1"/>
  <c r="K152" i="1"/>
  <c r="K153" i="1"/>
  <c r="K154"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136" i="1"/>
  <c r="M137" i="1"/>
  <c r="M138" i="1"/>
  <c r="M139" i="1"/>
  <c r="M28" i="1" l="1"/>
  <c r="M26" i="1"/>
  <c r="M25" i="1"/>
  <c r="M24" i="1"/>
  <c r="M23" i="1"/>
  <c r="M22" i="1"/>
  <c r="M21" i="1"/>
  <c r="M20" i="1"/>
  <c r="M19" i="1"/>
  <c r="M18" i="1"/>
  <c r="M17" i="1"/>
  <c r="M16" i="1"/>
  <c r="S15" i="1" l="1"/>
  <c r="S14" i="1"/>
  <c r="S13" i="1"/>
  <c r="S12" i="1"/>
  <c r="S11" i="1"/>
  <c r="S10" i="1"/>
  <c r="S9" i="1"/>
  <c r="S8" i="1"/>
  <c r="S7" i="1"/>
  <c r="S6" i="1"/>
  <c r="S5" i="1"/>
  <c r="S4" i="1"/>
  <c r="Q15" i="1"/>
  <c r="Q14" i="1"/>
  <c r="Q13" i="1"/>
  <c r="Q12" i="1"/>
  <c r="Q11" i="1"/>
  <c r="Q10" i="1"/>
  <c r="Q9" i="1"/>
  <c r="Q8" i="1"/>
  <c r="Q7" i="1"/>
  <c r="Q6" i="1"/>
  <c r="Q5" i="1"/>
  <c r="Q4" i="1"/>
  <c r="Q3" i="1"/>
  <c r="O15" i="1"/>
  <c r="O14" i="1"/>
  <c r="O13" i="1"/>
  <c r="O12" i="1"/>
  <c r="O11" i="1"/>
  <c r="O10" i="1"/>
  <c r="O9" i="1"/>
  <c r="O8" i="1"/>
  <c r="O7" i="1"/>
  <c r="O6" i="1"/>
  <c r="O5" i="1"/>
  <c r="O4" i="1"/>
  <c r="O3" i="1"/>
  <c r="M15" i="1"/>
  <c r="M14" i="1"/>
  <c r="M13" i="1"/>
  <c r="M12" i="1"/>
  <c r="M11" i="1"/>
  <c r="M10" i="1"/>
  <c r="M9" i="1"/>
  <c r="M8" i="1"/>
  <c r="M7" i="1"/>
  <c r="M6" i="1"/>
  <c r="M5" i="1"/>
  <c r="M4" i="1"/>
  <c r="M3" i="1"/>
  <c r="K15" i="1"/>
  <c r="K14" i="1"/>
  <c r="K13" i="1"/>
  <c r="K12" i="1"/>
  <c r="K11" i="1"/>
  <c r="K10" i="1"/>
  <c r="K9" i="1"/>
  <c r="K8" i="1"/>
  <c r="K7" i="1"/>
  <c r="K6" i="1"/>
  <c r="K5" i="1"/>
  <c r="K4" i="1"/>
  <c r="K3" i="1"/>
  <c r="I14" i="1"/>
  <c r="I13" i="1"/>
  <c r="I12" i="1"/>
  <c r="I11" i="1"/>
  <c r="I10" i="1"/>
  <c r="I9" i="1"/>
  <c r="I8" i="1"/>
  <c r="I7" i="1"/>
  <c r="I6" i="1"/>
  <c r="I5" i="1"/>
  <c r="I4" i="1"/>
  <c r="I3" i="1"/>
  <c r="G4" i="1"/>
  <c r="G5" i="1"/>
  <c r="G6" i="1"/>
  <c r="G7" i="1"/>
  <c r="G8" i="1"/>
  <c r="G9" i="1"/>
  <c r="G10" i="1"/>
  <c r="G3" i="1"/>
  <c r="G12" i="1"/>
  <c r="G11" i="1"/>
  <c r="G13" i="1"/>
  <c r="G14" i="1"/>
  <c r="G15" i="1"/>
  <c r="R2" i="1" l="1"/>
  <c r="H2" i="1"/>
  <c r="N2" i="1"/>
  <c r="F2" i="1"/>
  <c r="P2" i="1"/>
  <c r="L2" i="1"/>
  <c r="J2" i="1"/>
</calcChain>
</file>

<file path=xl/comments1.xml><?xml version="1.0" encoding="utf-8"?>
<comments xmlns="http://schemas.openxmlformats.org/spreadsheetml/2006/main">
  <authors>
    <author>Author</author>
  </authors>
  <commentList>
    <comment ref="F4" authorId="0">
      <text>
        <r>
          <rPr>
            <b/>
            <sz val="8"/>
            <color indexed="81"/>
            <rFont val="Tahoma"/>
            <family val="2"/>
          </rPr>
          <t>Author:</t>
        </r>
        <r>
          <rPr>
            <sz val="8"/>
            <color indexed="81"/>
            <rFont val="Tahoma"/>
            <family val="2"/>
          </rPr>
          <t xml:space="preserve">
These and additional permissions exist.</t>
        </r>
      </text>
    </comment>
    <comment ref="H4" authorId="0">
      <text>
        <r>
          <rPr>
            <b/>
            <sz val="8"/>
            <color indexed="81"/>
            <rFont val="Tahoma"/>
            <charset val="1"/>
          </rPr>
          <t>Author:</t>
        </r>
        <r>
          <rPr>
            <sz val="8"/>
            <color indexed="81"/>
            <rFont val="Tahoma"/>
            <charset val="1"/>
          </rPr>
          <t xml:space="preserve">
Could restrict access via group
</t>
        </r>
      </text>
    </comment>
    <comment ref="J4" authorId="0">
      <text>
        <r>
          <rPr>
            <sz val="8"/>
            <color indexed="81"/>
            <rFont val="Tahoma"/>
            <family val="2"/>
          </rPr>
          <t xml:space="preserve">p84Ch4 Sys Admin Guide
</t>
        </r>
      </text>
    </comment>
    <comment ref="L4" authorId="0">
      <text>
        <r>
          <rPr>
            <b/>
            <sz val="9"/>
            <color indexed="81"/>
            <rFont val="Tahoma"/>
            <charset val="1"/>
          </rPr>
          <t>Author:</t>
        </r>
        <r>
          <rPr>
            <sz val="9"/>
            <color indexed="81"/>
            <rFont val="Tahoma"/>
            <charset val="1"/>
          </rPr>
          <t xml:space="preserve">
If hosted on file share can be controlled through file permissions. 
This could extend through the HTTP/SSH stack depending on implementation and plugins. 
Cant really support individual files read only. However could put some kind of hook in place to prevent updating of particular files (make it fail on commit hook). 
</t>
        </r>
      </text>
    </comment>
    <comment ref="N4" authorId="0">
      <text>
        <r>
          <rPr>
            <b/>
            <sz val="8"/>
            <color indexed="81"/>
            <rFont val="Tahoma"/>
            <charset val="1"/>
          </rPr>
          <t>Author:</t>
        </r>
        <r>
          <rPr>
            <sz val="8"/>
            <color indexed="81"/>
            <rFont val="Tahoma"/>
            <charset val="1"/>
          </rPr>
          <t xml:space="preserve">
GIT Supports Read Only repositories, so the method of access (samba, SSH, etc.) can be used to secure the repository on a per user basis.</t>
        </r>
      </text>
    </comment>
    <comment ref="F5" authorId="0">
      <text>
        <r>
          <rPr>
            <b/>
            <sz val="8"/>
            <color indexed="81"/>
            <rFont val="Tahoma"/>
            <family val="2"/>
          </rPr>
          <t>Author:</t>
        </r>
        <r>
          <rPr>
            <sz val="8"/>
            <color indexed="81"/>
            <rFont val="Tahoma"/>
            <family val="2"/>
          </rPr>
          <t xml:space="preserve">
Branches are maintained as folder locations within repository. Normal folder level access restrictions then apply.</t>
        </r>
      </text>
    </comment>
    <comment ref="H5" authorId="0">
      <text>
        <r>
          <rPr>
            <b/>
            <sz val="8"/>
            <color indexed="81"/>
            <rFont val="Tahoma"/>
            <charset val="1"/>
          </rPr>
          <t>Author:</t>
        </r>
        <r>
          <rPr>
            <sz val="8"/>
            <color indexed="81"/>
            <rFont val="Tahoma"/>
            <charset val="1"/>
          </rPr>
          <t xml:space="preserve">
Access can be restricted to per branch or within a subdirectory</t>
        </r>
      </text>
    </comment>
    <comment ref="L5" authorId="0">
      <text>
        <r>
          <rPr>
            <b/>
            <sz val="9"/>
            <color indexed="81"/>
            <rFont val="Tahoma"/>
            <charset val="1"/>
          </rPr>
          <t xml:space="preserve">Brian Mills:
</t>
        </r>
        <r>
          <rPr>
            <sz val="9"/>
            <color indexed="81"/>
            <rFont val="Tahoma"/>
            <family val="2"/>
          </rPr>
          <t xml:space="preserve">If hosted on file share can be controlled through file permissions. 
This could extend through the HTTP/SSH stack depending on implementation and plugins. </t>
        </r>
      </text>
    </comment>
    <comment ref="N5" authorId="0">
      <text>
        <r>
          <rPr>
            <b/>
            <sz val="8"/>
            <color indexed="81"/>
            <rFont val="Tahoma"/>
            <charset val="1"/>
          </rPr>
          <t>Author:</t>
        </r>
        <r>
          <rPr>
            <sz val="8"/>
            <color indexed="81"/>
            <rFont val="Tahoma"/>
            <charset val="1"/>
          </rPr>
          <t xml:space="preserve">
GIT Supports Read Only repositories.
As such, 'branch' files could be restricted at a file system / OS level.
Unsure of the value this would add.
A clearer understanding of the business case would likely yield a more accurate answer.</t>
        </r>
      </text>
    </comment>
    <comment ref="P5" authorId="0">
      <text>
        <r>
          <rPr>
            <b/>
            <sz val="8"/>
            <color indexed="81"/>
            <rFont val="Tahoma"/>
            <family val="2"/>
          </rPr>
          <t>Author:</t>
        </r>
        <r>
          <rPr>
            <sz val="8"/>
            <color indexed="81"/>
            <rFont val="Tahoma"/>
            <family val="2"/>
          </rPr>
          <t xml:space="preserve">
It is possible to restrict write access to branch. Not sure if one can restrict read access to branch.</t>
        </r>
      </text>
    </comment>
    <comment ref="H6" authorId="0">
      <text>
        <r>
          <rPr>
            <b/>
            <sz val="8"/>
            <color indexed="81"/>
            <rFont val="Tahoma"/>
            <charset val="1"/>
          </rPr>
          <t>Author:</t>
        </r>
        <r>
          <rPr>
            <sz val="8"/>
            <color indexed="81"/>
            <rFont val="Tahoma"/>
            <charset val="1"/>
          </rPr>
          <t xml:space="preserve">
Depends on what Subversion server you used.
CallabNet - Out of the box AD integration</t>
        </r>
      </text>
    </comment>
    <comment ref="J6" authorId="0">
      <text>
        <r>
          <rPr>
            <sz val="8"/>
            <color indexed="81"/>
            <rFont val="Tahoma"/>
            <family val="2"/>
          </rPr>
          <t>Supported via "triggers"; see p105Ch6 SysAdGuide; also http://kb.perforce.com/?article=074</t>
        </r>
      </text>
    </comment>
    <comment ref="L6" authorId="0">
      <text>
        <r>
          <rPr>
            <b/>
            <sz val="9"/>
            <color indexed="81"/>
            <rFont val="Tahoma"/>
            <family val="2"/>
          </rPr>
          <t xml:space="preserve">Author:
</t>
        </r>
        <r>
          <rPr>
            <sz val="9"/>
            <color indexed="81"/>
            <rFont val="Tahoma"/>
            <family val="2"/>
          </rPr>
          <t xml:space="preserve">AD integration is good when using on a file share, some functionality would also extend through the HTTP and/or SSH stack depending on implementation and plugins. 
</t>
        </r>
      </text>
    </comment>
    <comment ref="N6" authorId="0">
      <text>
        <r>
          <rPr>
            <b/>
            <sz val="8"/>
            <color indexed="81"/>
            <rFont val="Tahoma"/>
            <charset val="1"/>
          </rPr>
          <t>Author:</t>
        </r>
        <r>
          <rPr>
            <sz val="8"/>
            <color indexed="81"/>
            <rFont val="Tahoma"/>
            <charset val="1"/>
          </rPr>
          <t xml:space="preserve">
Permissions on the file system of the host can be linked to user accounts connected to AD.
Access via SSH would also facilitate this.</t>
        </r>
      </text>
    </comment>
    <comment ref="F7" authorId="0">
      <text>
        <r>
          <rPr>
            <b/>
            <sz val="8"/>
            <color indexed="81"/>
            <rFont val="Tahoma"/>
            <family val="2"/>
          </rPr>
          <t>Author:</t>
        </r>
        <r>
          <rPr>
            <sz val="8"/>
            <color indexed="81"/>
            <rFont val="Tahoma"/>
            <family val="2"/>
          </rPr>
          <t xml:space="preserve">
Repositories are stored into SQL Server databases - backed up by usual SQL Server tools.</t>
        </r>
      </text>
    </comment>
    <comment ref="H7" authorId="0">
      <text>
        <r>
          <rPr>
            <b/>
            <sz val="8"/>
            <color indexed="81"/>
            <rFont val="Tahoma"/>
            <charset val="1"/>
          </rPr>
          <t>Author:</t>
        </r>
        <r>
          <rPr>
            <sz val="8"/>
            <color indexed="81"/>
            <rFont val="Tahoma"/>
            <charset val="1"/>
          </rPr>
          <t xml:space="preserve">
Repositories backup can be done by one single command but the command could only support one repository a time</t>
        </r>
      </text>
    </comment>
    <comment ref="J7" authorId="0">
      <text>
        <r>
          <rPr>
            <sz val="8"/>
            <color indexed="81"/>
            <rFont val="Tahoma"/>
            <family val="2"/>
          </rPr>
          <t>Checkpoints and Journals: p25Ch2 SysAdGuide</t>
        </r>
      </text>
    </comment>
    <comment ref="L7" authorId="0">
      <text>
        <r>
          <rPr>
            <b/>
            <sz val="9"/>
            <color indexed="81"/>
            <rFont val="Tahoma"/>
            <charset val="1"/>
          </rPr>
          <t>Author:</t>
        </r>
        <r>
          <rPr>
            <sz val="9"/>
            <color indexed="81"/>
            <rFont val="Tahoma"/>
            <charset val="1"/>
          </rPr>
          <t xml:space="preserve">
Can script and backup really easily any way you like, also it’s a fixed append only storage model, so easy to do incremental online backups, its purely file structure, so no special software required, could just backup the filer it is hosted on.</t>
        </r>
      </text>
    </comment>
    <comment ref="N7" authorId="0">
      <text>
        <r>
          <rPr>
            <b/>
            <sz val="8"/>
            <color indexed="81"/>
            <rFont val="Tahoma"/>
            <family val="2"/>
          </rPr>
          <t>Author:</t>
        </r>
        <r>
          <rPr>
            <sz val="8"/>
            <color indexed="81"/>
            <rFont val="Tahoma"/>
            <charset val="1"/>
          </rPr>
          <t xml:space="preserve">
Repositories are a self contained set of files on the file system.
Any standard backup strategy would work for this end.</t>
        </r>
      </text>
    </comment>
    <comment ref="F8" authorId="0">
      <text>
        <r>
          <rPr>
            <b/>
            <sz val="8"/>
            <color indexed="81"/>
            <rFont val="Tahoma"/>
            <family val="2"/>
          </rPr>
          <t>Author:</t>
        </r>
        <r>
          <rPr>
            <sz val="8"/>
            <color indexed="81"/>
            <rFont val="Tahoma"/>
            <family val="2"/>
          </rPr>
          <t xml:space="preserve">
SQL Server backup/restore tools are a viable option.</t>
        </r>
      </text>
    </comment>
    <comment ref="H8" authorId="0">
      <text>
        <r>
          <rPr>
            <b/>
            <sz val="8"/>
            <color indexed="81"/>
            <rFont val="Tahoma"/>
            <charset val="1"/>
          </rPr>
          <t>Author:</t>
        </r>
        <r>
          <rPr>
            <sz val="8"/>
            <color indexed="81"/>
            <rFont val="Tahoma"/>
            <charset val="1"/>
          </rPr>
          <t xml:space="preserve">
Doesn't support DR out of the box, will need to buy some off the shelve product - WANdisco (http://www.wandisco.com/subversion/multisite/)
Can sync repositories, across servers automatically using sync periodically, or just filer replication. </t>
        </r>
      </text>
    </comment>
    <comment ref="J8" authorId="0">
      <text>
        <r>
          <rPr>
            <sz val="8"/>
            <color indexed="81"/>
            <rFont val="Tahoma"/>
            <family val="2"/>
          </rPr>
          <t xml:space="preserve">Not sure what this means; doesn't this just mean we have a DR plan for backup machines and such?
</t>
        </r>
      </text>
    </comment>
    <comment ref="L8" authorId="0">
      <text>
        <r>
          <rPr>
            <b/>
            <sz val="9"/>
            <color indexed="81"/>
            <rFont val="Tahoma"/>
            <charset val="1"/>
          </rPr>
          <t>Author:</t>
        </r>
        <r>
          <rPr>
            <sz val="9"/>
            <color indexed="81"/>
            <rFont val="Tahoma"/>
            <charset val="1"/>
          </rPr>
          <t xml:space="preserve">
Can have live cloning of central repository to DR repository, just need to change DNS and DR would be active. </t>
        </r>
      </text>
    </comment>
    <comment ref="N8" authorId="0">
      <text>
        <r>
          <rPr>
            <b/>
            <sz val="8"/>
            <color indexed="81"/>
            <rFont val="Tahoma"/>
            <family val="2"/>
          </rPr>
          <t>Author:</t>
        </r>
        <r>
          <rPr>
            <sz val="8"/>
            <color indexed="81"/>
            <rFont val="Tahoma"/>
            <charset val="1"/>
          </rPr>
          <t xml:space="preserve">
A scheduled task could easily update the DR instance at regular intervals.</t>
        </r>
      </text>
    </comment>
    <comment ref="F9" authorId="0">
      <text>
        <r>
          <rPr>
            <b/>
            <sz val="8"/>
            <color indexed="81"/>
            <rFont val="Tahoma"/>
            <family val="2"/>
          </rPr>
          <t>Author:</t>
        </r>
        <r>
          <rPr>
            <sz val="8"/>
            <color indexed="81"/>
            <rFont val="Tahoma"/>
            <family val="2"/>
          </rPr>
          <t xml:space="preserve">
Even with our single server/single administrator (myself) setup we have in Sydney, we have had no downtime.</t>
        </r>
      </text>
    </comment>
    <comment ref="H9" authorId="0">
      <text>
        <r>
          <rPr>
            <b/>
            <sz val="8"/>
            <color indexed="81"/>
            <rFont val="Tahoma"/>
            <charset val="1"/>
          </rPr>
          <t>Author:</t>
        </r>
        <r>
          <rPr>
            <sz val="8"/>
            <color indexed="81"/>
            <rFont val="Tahoma"/>
            <charset val="1"/>
          </rPr>
          <t xml:space="preserve">
Same as above
</t>
        </r>
      </text>
    </comment>
    <comment ref="J9" authorId="0">
      <text>
        <r>
          <rPr>
            <sz val="8"/>
            <color indexed="81"/>
            <rFont val="Tahoma"/>
            <family val="2"/>
          </rPr>
          <t xml:space="preserve">Repositories (depots) are file systems; therefore assume supported by hardware config.
</t>
        </r>
      </text>
    </comment>
    <comment ref="L9" authorId="0">
      <text>
        <r>
          <rPr>
            <b/>
            <sz val="9"/>
            <color indexed="81"/>
            <rFont val="Tahoma"/>
            <charset val="1"/>
          </rPr>
          <t>Author:</t>
        </r>
        <r>
          <rPr>
            <sz val="9"/>
            <color indexed="81"/>
            <rFont val="Tahoma"/>
            <charset val="1"/>
          </rPr>
          <t xml:space="preserve">
Append only storage model makes Mercurial file storage very reliable. It also does SHA1 Integrity checking on the repository. You can verify the whole repository very quickly using inbuilt tools. Also, once a changes is in the repository, other than file system corruption, it cant be corrupted as it is append only. 
Also uses industry standard communication mechanisms to sync repositories like HTTP/S, SSH, and standard file share. Multiple mechanisms could be available, so for instance if the HTTP access gets broken, you could go over file share, or SSH. 
Also as it is distributed, if the central repository goes down for an infrastructure reason, development teams can continue working and sharing code between themselves without that central repository. You can clone/sync any repository to any repository. 
This also allows dev's to clone the repository onto their H drive when they go home at night for day by day or hour by hour backup. 
Redundancy is further increased as every repository is equal and contains the full history of that repository. </t>
        </r>
      </text>
    </comment>
    <comment ref="N9" authorId="0">
      <text>
        <r>
          <rPr>
            <b/>
            <sz val="8"/>
            <color indexed="81"/>
            <rFont val="Tahoma"/>
            <charset val="1"/>
          </rPr>
          <t>Author:</t>
        </r>
        <r>
          <rPr>
            <sz val="8"/>
            <color indexed="81"/>
            <rFont val="Tahoma"/>
            <charset val="1"/>
          </rPr>
          <t xml:space="preserve">
Reliability completely dependant on the host.
Example of real world reliability is the Linux Kernel project which runs on GIT.</t>
        </r>
      </text>
    </comment>
    <comment ref="P9" authorId="0">
      <text>
        <r>
          <rPr>
            <b/>
            <sz val="8"/>
            <color indexed="81"/>
            <rFont val="Tahoma"/>
            <family val="2"/>
          </rPr>
          <t>Author:</t>
        </r>
        <r>
          <rPr>
            <sz val="8"/>
            <color indexed="81"/>
            <rFont val="Tahoma"/>
            <family val="2"/>
          </rPr>
          <t xml:space="preserve">
ClearCase is 99.5 up during normal working hours</t>
        </r>
      </text>
    </comment>
    <comment ref="H10" authorId="0">
      <text>
        <r>
          <rPr>
            <b/>
            <sz val="8"/>
            <color indexed="81"/>
            <rFont val="Tahoma"/>
            <charset val="1"/>
          </rPr>
          <t>Author:</t>
        </r>
        <r>
          <rPr>
            <sz val="8"/>
            <color indexed="81"/>
            <rFont val="Tahoma"/>
            <charset val="1"/>
          </rPr>
          <t xml:space="preserve">
I don't think we have any internal support for Subversion as yet
</t>
        </r>
      </text>
    </comment>
    <comment ref="L10" authorId="0">
      <text>
        <r>
          <rPr>
            <b/>
            <sz val="9"/>
            <color indexed="81"/>
            <rFont val="Tahoma"/>
            <charset val="1"/>
          </rPr>
          <t>Author:</t>
        </r>
        <r>
          <rPr>
            <sz val="9"/>
            <color indexed="81"/>
            <rFont val="Tahoma"/>
            <charset val="1"/>
          </rPr>
          <t xml:space="preserve">
Very high quality documentation online, the HG Book and online forums providing very high quality help for problems. 
Problems with an individual commit can usually be solved by cloning to a previous version and then file copying the changed files and recommitting. 
Problems can only really occur with the most recent change set due to the append only file storage model. </t>
        </r>
      </text>
    </comment>
    <comment ref="N10" authorId="0">
      <text>
        <r>
          <rPr>
            <b/>
            <sz val="8"/>
            <color indexed="81"/>
            <rFont val="Tahoma"/>
            <charset val="1"/>
          </rPr>
          <t>Author:</t>
        </r>
        <r>
          <rPr>
            <sz val="8"/>
            <color indexed="81"/>
            <rFont val="Tahoma"/>
            <charset val="1"/>
          </rPr>
          <t xml:space="preserve">
Complete command line help, man[ual] pages, comprehensive documentation available on the web.</t>
        </r>
      </text>
    </comment>
    <comment ref="P10" authorId="0">
      <text>
        <r>
          <rPr>
            <b/>
            <sz val="8"/>
            <color indexed="81"/>
            <rFont val="Tahoma"/>
            <family val="2"/>
          </rPr>
          <t>Author:</t>
        </r>
        <r>
          <rPr>
            <sz val="8"/>
            <color indexed="81"/>
            <rFont val="Tahoma"/>
            <family val="2"/>
          </rPr>
          <t xml:space="preserve">
SCM support team</t>
        </r>
      </text>
    </comment>
    <comment ref="F11" authorId="0">
      <text>
        <r>
          <rPr>
            <b/>
            <sz val="8"/>
            <color indexed="81"/>
            <rFont val="Tahoma"/>
            <family val="2"/>
          </rPr>
          <t>Author:</t>
        </r>
        <r>
          <rPr>
            <sz val="8"/>
            <color indexed="81"/>
            <rFont val="Tahoma"/>
            <family val="2"/>
          </rPr>
          <t xml:space="preserve">
As long as access is provided to the external entity.</t>
        </r>
      </text>
    </comment>
    <comment ref="H11" authorId="0">
      <text>
        <r>
          <rPr>
            <b/>
            <sz val="8"/>
            <color indexed="81"/>
            <rFont val="Tahoma"/>
            <charset val="1"/>
          </rPr>
          <t>Author:</t>
        </r>
        <r>
          <rPr>
            <sz val="8"/>
            <color indexed="81"/>
            <rFont val="Tahoma"/>
            <charset val="1"/>
          </rPr>
          <t xml:space="preserve">
External Subversion support can be purchased:
- CollabNet - (http://www.open.collab.net/products/subversion/)
- WANdisco - (http://www.wandisco.com/subversion/?svnos=1)
</t>
        </r>
      </text>
    </comment>
    <comment ref="L11" authorId="0">
      <text>
        <r>
          <rPr>
            <b/>
            <sz val="9"/>
            <color indexed="81"/>
            <rFont val="Tahoma"/>
            <charset val="1"/>
          </rPr>
          <t>Author:</t>
        </r>
        <r>
          <rPr>
            <sz val="9"/>
            <color indexed="81"/>
            <rFont val="Tahoma"/>
            <charset val="1"/>
          </rPr>
          <t xml:space="preserve">
Online support provides this at a very high quality, however there is no vendor to purchase support from. </t>
        </r>
      </text>
    </comment>
    <comment ref="N11" authorId="0">
      <text>
        <r>
          <rPr>
            <b/>
            <sz val="8"/>
            <color indexed="81"/>
            <rFont val="Tahoma"/>
            <charset val="1"/>
          </rPr>
          <t>Author:</t>
        </r>
        <r>
          <rPr>
            <sz val="8"/>
            <color indexed="81"/>
            <rFont val="Tahoma"/>
            <charset val="1"/>
          </rPr>
          <t xml:space="preserve">
Google is a wealth of knowledge.
Online forums abound.</t>
        </r>
      </text>
    </comment>
    <comment ref="P11" authorId="0">
      <text>
        <r>
          <rPr>
            <b/>
            <sz val="8"/>
            <color indexed="81"/>
            <rFont val="Tahoma"/>
            <family val="2"/>
          </rPr>
          <t>Author:</t>
        </r>
        <r>
          <rPr>
            <sz val="8"/>
            <color indexed="81"/>
            <rFont val="Tahoma"/>
            <family val="2"/>
          </rPr>
          <t xml:space="preserve">
IBM support team</t>
        </r>
      </text>
    </comment>
    <comment ref="F12" authorId="0">
      <text>
        <r>
          <rPr>
            <b/>
            <sz val="8"/>
            <color indexed="81"/>
            <rFont val="Tahoma"/>
            <family val="2"/>
          </rPr>
          <t>Author:</t>
        </r>
        <r>
          <rPr>
            <sz val="8"/>
            <color indexed="81"/>
            <rFont val="Tahoma"/>
            <family val="2"/>
          </rPr>
          <t xml:space="preserve">
Support normally entails permissions maintenance, or advice on usage of unused features.</t>
        </r>
      </text>
    </comment>
    <comment ref="H12" authorId="0">
      <text>
        <r>
          <rPr>
            <b/>
            <sz val="8"/>
            <color indexed="81"/>
            <rFont val="Tahoma"/>
            <charset val="1"/>
          </rPr>
          <t>Author:</t>
        </r>
        <r>
          <rPr>
            <sz val="8"/>
            <color indexed="81"/>
            <rFont val="Tahoma"/>
            <charset val="1"/>
          </rPr>
          <t xml:space="preserve">
Subversion is very stable but it is hard to justify this item for now.</t>
        </r>
      </text>
    </comment>
    <comment ref="L12" authorId="0">
      <text>
        <r>
          <rPr>
            <b/>
            <sz val="9"/>
            <color indexed="81"/>
            <rFont val="Tahoma"/>
            <charset val="1"/>
          </rPr>
          <t>Author:</t>
        </r>
        <r>
          <rPr>
            <sz val="9"/>
            <color indexed="81"/>
            <rFont val="Tahoma"/>
            <charset val="1"/>
          </rPr>
          <t xml:space="preserve">
Online support provides everything most users need. I've had to provide virtually no support to teams I've introduced mercurial too. 
Generally the tool (particular when utilising TortoiseHG) is self explanatory, and comes with a full user manual. </t>
        </r>
      </text>
    </comment>
    <comment ref="N12" authorId="0">
      <text>
        <r>
          <rPr>
            <b/>
            <sz val="8"/>
            <color indexed="81"/>
            <rFont val="Tahoma"/>
            <charset val="1"/>
          </rPr>
          <t>Author:</t>
        </r>
        <r>
          <rPr>
            <sz val="8"/>
            <color indexed="81"/>
            <rFont val="Tahoma"/>
            <charset val="1"/>
          </rPr>
          <t xml:space="preserve">
Application is stable.
Slightly steeper learning curve for command line tools than other SCM due to more flexibility/capability.</t>
        </r>
      </text>
    </comment>
    <comment ref="P12" authorId="0">
      <text>
        <r>
          <rPr>
            <b/>
            <sz val="8"/>
            <color indexed="81"/>
            <rFont val="Tahoma"/>
            <family val="2"/>
          </rPr>
          <t>Author:</t>
        </r>
        <r>
          <rPr>
            <sz val="8"/>
            <color indexed="81"/>
            <rFont val="Tahoma"/>
            <family val="2"/>
          </rPr>
          <t xml:space="preserve">
ClearCase does take time to learn and master
</t>
        </r>
      </text>
    </comment>
    <comment ref="F13" authorId="0">
      <text>
        <r>
          <rPr>
            <b/>
            <sz val="8"/>
            <color indexed="81"/>
            <rFont val="Tahoma"/>
            <family val="2"/>
          </rPr>
          <t>Author:</t>
        </r>
        <r>
          <rPr>
            <sz val="8"/>
            <color indexed="81"/>
            <rFont val="Tahoma"/>
            <family val="2"/>
          </rPr>
          <t xml:space="preserve">
Via MSDN documentation.</t>
        </r>
      </text>
    </comment>
    <comment ref="H13" authorId="0">
      <text>
        <r>
          <rPr>
            <b/>
            <sz val="8"/>
            <color indexed="81"/>
            <rFont val="Tahoma"/>
            <charset val="1"/>
          </rPr>
          <t>Author:</t>
        </r>
        <r>
          <rPr>
            <sz val="8"/>
            <color indexed="81"/>
            <rFont val="Tahoma"/>
            <charset val="1"/>
          </rPr>
          <t xml:space="preserve">
There are a lot free user guide available on the web:
- Command line client - http://svnbook.red-bean.com/
- Tortoise - http://tortoisesvn.net/docs/release/TortoiseSVN_en/tsvn-dug.html
</t>
        </r>
      </text>
    </comment>
    <comment ref="J13" authorId="0">
      <text>
        <r>
          <rPr>
            <sz val="8"/>
            <color indexed="81"/>
            <rFont val="Tahoma"/>
            <family val="2"/>
          </rPr>
          <t xml:space="preserve">26-page guide: Introducing Perforce
</t>
        </r>
      </text>
    </comment>
    <comment ref="L13" authorId="0">
      <text>
        <r>
          <rPr>
            <b/>
            <sz val="9"/>
            <color indexed="81"/>
            <rFont val="Tahoma"/>
            <charset val="1"/>
          </rPr>
          <t>Author:</t>
        </r>
        <r>
          <rPr>
            <sz val="9"/>
            <color indexed="81"/>
            <rFont val="Tahoma"/>
            <charset val="1"/>
          </rPr>
          <t xml:space="preserve">
User guides of all detail levels are available from the TortoiseHG user guide to basic command line help, to the full HG book which details mercurial to a level most users will never need.</t>
        </r>
      </text>
    </comment>
    <comment ref="N13" authorId="0">
      <text>
        <r>
          <rPr>
            <b/>
            <sz val="8"/>
            <color indexed="81"/>
            <rFont val="Tahoma"/>
            <charset val="1"/>
          </rPr>
          <t>Author:</t>
        </r>
        <r>
          <rPr>
            <sz val="8"/>
            <color indexed="81"/>
            <rFont val="Tahoma"/>
            <charset val="1"/>
          </rPr>
          <t xml:space="preserve">
http://book.git-scm.com/
Otherwise the Man pages.</t>
        </r>
      </text>
    </comment>
    <comment ref="F14" authorId="0">
      <text>
        <r>
          <rPr>
            <b/>
            <sz val="8"/>
            <color indexed="81"/>
            <rFont val="Tahoma"/>
            <family val="2"/>
          </rPr>
          <t>Author:</t>
        </r>
        <r>
          <rPr>
            <sz val="8"/>
            <color indexed="81"/>
            <rFont val="Tahoma"/>
            <family val="2"/>
          </rPr>
          <t xml:space="preserve">
Easiest way is to get source as at a specified change set number. Several other options exist if this is not known.</t>
        </r>
      </text>
    </comment>
    <comment ref="H14" authorId="0">
      <text>
        <r>
          <rPr>
            <b/>
            <sz val="8"/>
            <color indexed="81"/>
            <rFont val="Tahoma"/>
            <charset val="1"/>
          </rPr>
          <t>Author:</t>
        </r>
        <r>
          <rPr>
            <sz val="8"/>
            <color indexed="81"/>
            <rFont val="Tahoma"/>
            <charset val="1"/>
          </rPr>
          <t xml:space="preserve">
As long as you know one of the following:
- revision number on the trunk
- branch name
- tag name</t>
        </r>
      </text>
    </comment>
    <comment ref="L14" authorId="0">
      <text>
        <r>
          <rPr>
            <b/>
            <sz val="9"/>
            <color indexed="81"/>
            <rFont val="Tahoma"/>
            <charset val="1"/>
          </rPr>
          <t>Author:</t>
        </r>
        <r>
          <rPr>
            <sz val="9"/>
            <color indexed="81"/>
            <rFont val="Tahoma"/>
            <charset val="1"/>
          </rPr>
          <t xml:space="preserve">
Tagging of build version is available, but even if you don’t, every commit has a commit message, and you can look for a previous revision of code by looking through the history and then update to it at the press of a button. 
You can then immediately start coding and commit creating a new branch to release off, after which you can merge back into the original tip code. </t>
        </r>
      </text>
    </comment>
    <comment ref="N14" authorId="0">
      <text>
        <r>
          <rPr>
            <b/>
            <sz val="8"/>
            <color indexed="81"/>
            <rFont val="Tahoma"/>
            <charset val="1"/>
          </rPr>
          <t>Author:</t>
        </r>
        <r>
          <rPr>
            <sz val="8"/>
            <color indexed="81"/>
            <rFont val="Tahoma"/>
            <charset val="1"/>
          </rPr>
          <t xml:space="preserve">
Supports retrieving source code by time/date from timeline, tagging, branches, etc.
Dynamically able to create new branches/tags from any of the above.</t>
        </r>
      </text>
    </comment>
    <comment ref="P14" authorId="0">
      <text>
        <r>
          <rPr>
            <b/>
            <sz val="8"/>
            <color indexed="81"/>
            <rFont val="Tahoma"/>
            <family val="2"/>
          </rPr>
          <t>Author:</t>
        </r>
        <r>
          <rPr>
            <sz val="8"/>
            <color indexed="81"/>
            <rFont val="Tahoma"/>
            <family val="2"/>
          </rPr>
          <t xml:space="preserve">
using baselines, everything is reproducible in ClearCase</t>
        </r>
      </text>
    </comment>
    <comment ref="F15" authorId="0">
      <text>
        <r>
          <rPr>
            <b/>
            <sz val="8"/>
            <color indexed="81"/>
            <rFont val="Tahoma"/>
            <family val="2"/>
          </rPr>
          <t>Author:</t>
        </r>
        <r>
          <rPr>
            <sz val="8"/>
            <color indexed="81"/>
            <rFont val="Tahoma"/>
            <family val="2"/>
          </rPr>
          <t xml:space="preserve">
There is no means of altering historical code check ins.</t>
        </r>
      </text>
    </comment>
    <comment ref="H15" authorId="0">
      <text>
        <r>
          <rPr>
            <b/>
            <sz val="8"/>
            <color indexed="81"/>
            <rFont val="Tahoma"/>
            <charset val="1"/>
          </rPr>
          <t>Author:</t>
        </r>
        <r>
          <rPr>
            <sz val="8"/>
            <color indexed="81"/>
            <rFont val="Tahoma"/>
            <charset val="1"/>
          </rPr>
          <t xml:space="preserve">
- Code history (old revision) can be deleted and resurrected
- log message can be modified as well</t>
        </r>
      </text>
    </comment>
    <comment ref="L15" authorId="0">
      <text>
        <r>
          <rPr>
            <b/>
            <sz val="9"/>
            <color indexed="81"/>
            <rFont val="Tahoma"/>
            <charset val="1"/>
          </rPr>
          <t>Author:</t>
        </r>
        <r>
          <rPr>
            <sz val="9"/>
            <color indexed="81"/>
            <rFont val="Tahoma"/>
            <charset val="1"/>
          </rPr>
          <t xml:space="preserve">
Mercurial users an append only storage model, where every change set is immutable. Even rollbacks create a new change set. </t>
        </r>
      </text>
    </comment>
    <comment ref="N15" authorId="0">
      <text>
        <r>
          <rPr>
            <b/>
            <sz val="8"/>
            <color indexed="81"/>
            <rFont val="Tahoma"/>
            <charset val="1"/>
          </rPr>
          <t>Author:</t>
        </r>
        <r>
          <rPr>
            <sz val="8"/>
            <color indexed="81"/>
            <rFont val="Tahoma"/>
            <charset val="1"/>
          </rPr>
          <t xml:space="preserve">
Public repositories cannot be rewritten without detection.  
Cryptographically strong.
Optional 'commit' signing can ensure this.</t>
        </r>
      </text>
    </comment>
    <comment ref="P15" authorId="0">
      <text>
        <r>
          <rPr>
            <b/>
            <sz val="8"/>
            <color indexed="81"/>
            <rFont val="Tahoma"/>
            <family val="2"/>
          </rPr>
          <t>Author:</t>
        </r>
        <r>
          <rPr>
            <sz val="8"/>
            <color indexed="81"/>
            <rFont val="Tahoma"/>
            <family val="2"/>
          </rPr>
          <t xml:space="preserve">
in UCM, users cannot move baselines, which make the history immutable. In Base, it's possible . Therefore it's 2
</t>
        </r>
      </text>
    </comment>
    <comment ref="F16" authorId="0">
      <text>
        <r>
          <rPr>
            <b/>
            <sz val="8"/>
            <color indexed="81"/>
            <rFont val="Tahoma"/>
            <family val="2"/>
          </rPr>
          <t>Author:</t>
        </r>
        <r>
          <rPr>
            <sz val="8"/>
            <color indexed="81"/>
            <rFont val="Tahoma"/>
            <family val="2"/>
          </rPr>
          <t xml:space="preserve">
Feature allows rolling back to any previous check in, but does not revert that check in. Instead, it applies a new check in that negates the effects of those being rolled back.</t>
        </r>
      </text>
    </comment>
    <comment ref="L16" authorId="0">
      <text>
        <r>
          <rPr>
            <b/>
            <sz val="9"/>
            <color indexed="81"/>
            <rFont val="Tahoma"/>
            <charset val="1"/>
          </rPr>
          <t>Author:</t>
        </r>
        <r>
          <rPr>
            <sz val="9"/>
            <color indexed="81"/>
            <rFont val="Tahoma"/>
            <charset val="1"/>
          </rPr>
          <t xml:space="preserve">
Can always roll back a file to a previous version, or look at the code from a previous version (diff) or extract a file at a previous version, or restore a whole repository back to a previous version. </t>
        </r>
      </text>
    </comment>
    <comment ref="N16" authorId="0">
      <text>
        <r>
          <rPr>
            <b/>
            <sz val="8"/>
            <color indexed="81"/>
            <rFont val="Tahoma"/>
            <family val="2"/>
          </rPr>
          <t>Author:</t>
        </r>
        <r>
          <rPr>
            <b/>
            <sz val="8"/>
            <color indexed="81"/>
            <rFont val="Tahoma"/>
            <charset val="1"/>
          </rPr>
          <t xml:space="preserve">
</t>
        </r>
      </text>
    </comment>
    <comment ref="P16" authorId="0">
      <text>
        <r>
          <rPr>
            <b/>
            <sz val="8"/>
            <color indexed="81"/>
            <rFont val="Tahoma"/>
            <family val="2"/>
          </rPr>
          <t>Author:</t>
        </r>
        <r>
          <rPr>
            <sz val="8"/>
            <color indexed="81"/>
            <rFont val="Tahoma"/>
            <family val="2"/>
          </rPr>
          <t xml:space="preserve">
this is a tricky one. In UCM, not easy to undo a deliver after complete was pressed.</t>
        </r>
      </text>
    </comment>
    <comment ref="F17" authorId="0">
      <text>
        <r>
          <rPr>
            <b/>
            <sz val="8"/>
            <color indexed="81"/>
            <rFont val="Tahoma"/>
            <family val="2"/>
          </rPr>
          <t>Author:</t>
        </r>
        <r>
          <rPr>
            <sz val="8"/>
            <color indexed="81"/>
            <rFont val="Tahoma"/>
            <family val="2"/>
          </rPr>
          <t xml:space="preserve">
As per documentation, single server configuration allows for up to 450 users. A multiple server configuration can accommodate up to 3,600 users.</t>
        </r>
      </text>
    </comment>
    <comment ref="H17" authorId="0">
      <text>
        <r>
          <rPr>
            <b/>
            <sz val="8"/>
            <color indexed="81"/>
            <rFont val="Tahoma"/>
            <charset val="1"/>
          </rPr>
          <t>Author:</t>
        </r>
        <r>
          <rPr>
            <sz val="8"/>
            <color indexed="81"/>
            <rFont val="Tahoma"/>
            <charset val="1"/>
          </rPr>
          <t xml:space="preserve">
- very hard to justify</t>
        </r>
      </text>
    </comment>
    <comment ref="J17" authorId="0">
      <text>
        <r>
          <rPr>
            <b/>
            <sz val="8"/>
            <color indexed="81"/>
            <rFont val="Tahoma"/>
            <family val="2"/>
          </rPr>
          <t>Claim: up to 10,000 (source: http://www.perforce.com/perforce/products/p4d.html)</t>
        </r>
      </text>
    </comment>
    <comment ref="L17" authorId="0">
      <text>
        <r>
          <rPr>
            <b/>
            <sz val="9"/>
            <color indexed="81"/>
            <rFont val="Tahoma"/>
            <charset val="1"/>
          </rPr>
          <t>Author:</t>
        </r>
        <r>
          <rPr>
            <sz val="9"/>
            <color indexed="81"/>
            <rFont val="Tahoma"/>
            <charset val="1"/>
          </rPr>
          <t xml:space="preserve">
Mercurial has supported thousands of users on individual projects. Due to its distributed nature, there is not a high load on any kind of centralised server. </t>
        </r>
      </text>
    </comment>
    <comment ref="N17" authorId="0">
      <text>
        <r>
          <rPr>
            <b/>
            <sz val="8"/>
            <color indexed="81"/>
            <rFont val="Tahoma"/>
            <charset val="1"/>
          </rPr>
          <t>Author:</t>
        </r>
        <r>
          <rPr>
            <sz val="8"/>
            <color indexed="81"/>
            <rFont val="Tahoma"/>
            <charset val="1"/>
          </rPr>
          <t xml:space="preserve">
The Linux Kernel community is running on GIT repositories.</t>
        </r>
      </text>
    </comment>
    <comment ref="P17" authorId="0">
      <text>
        <r>
          <rPr>
            <b/>
            <sz val="8"/>
            <color indexed="81"/>
            <rFont val="Tahoma"/>
            <family val="2"/>
          </rPr>
          <t>Author:</t>
        </r>
        <r>
          <rPr>
            <sz val="8"/>
            <color indexed="81"/>
            <rFont val="Tahoma"/>
            <family val="2"/>
          </rPr>
          <t xml:space="preserve">
ClearCase is an enterprise tool that can support even more than that, but might need stronger hardware</t>
        </r>
      </text>
    </comment>
    <comment ref="F18" authorId="0">
      <text>
        <r>
          <rPr>
            <b/>
            <sz val="8"/>
            <color indexed="81"/>
            <rFont val="Tahoma"/>
            <family val="2"/>
          </rPr>
          <t>Author:</t>
        </r>
        <r>
          <rPr>
            <sz val="8"/>
            <color indexed="81"/>
            <rFont val="Tahoma"/>
            <family val="2"/>
          </rPr>
          <t xml:space="preserve">
TFS configuration allows for the inclusion of "Team Foundation Proxies" which cache version control files in remote locations. Version control file management at both main and remote sites is still transparent.</t>
        </r>
      </text>
    </comment>
    <comment ref="H18" authorId="0">
      <text>
        <r>
          <rPr>
            <b/>
            <sz val="8"/>
            <color indexed="81"/>
            <rFont val="Tahoma"/>
            <charset val="1"/>
          </rPr>
          <t>Author:</t>
        </r>
        <r>
          <rPr>
            <sz val="8"/>
            <color indexed="81"/>
            <rFont val="Tahoma"/>
            <charset val="1"/>
          </rPr>
          <t xml:space="preserve">
Subversion is built using Client and Server architecture, it could support more than one clients across the globe
</t>
        </r>
      </text>
    </comment>
    <comment ref="J18" authorId="0">
      <text>
        <r>
          <rPr>
            <sz val="8"/>
            <color indexed="81"/>
            <rFont val="Tahoma"/>
            <family val="2"/>
          </rPr>
          <t>p69Ch3 SysAdGuide</t>
        </r>
      </text>
    </comment>
    <comment ref="L18" authorId="0">
      <text>
        <r>
          <rPr>
            <b/>
            <sz val="9"/>
            <color indexed="81"/>
            <rFont val="Tahoma"/>
            <charset val="1"/>
          </rPr>
          <t>Author:</t>
        </r>
        <r>
          <rPr>
            <sz val="9"/>
            <color indexed="81"/>
            <rFont val="Tahoma"/>
            <charset val="1"/>
          </rPr>
          <t xml:space="preserve">
Can have local servers, that sync local repositories back to central Knox and east Melbourne servers, which makes local performance great, but still provides us an excellent DR scenario/story. </t>
        </r>
      </text>
    </comment>
    <comment ref="N18" authorId="0">
      <text>
        <r>
          <rPr>
            <b/>
            <sz val="8"/>
            <color indexed="81"/>
            <rFont val="Tahoma"/>
            <family val="2"/>
          </rPr>
          <t>Author:</t>
        </r>
        <r>
          <rPr>
            <sz val="8"/>
            <color indexed="81"/>
            <rFont val="Tahoma"/>
            <charset val="1"/>
          </rPr>
          <t xml:space="preserve">
The Linux Kernel community is running on GIT repositories.</t>
        </r>
      </text>
    </comment>
    <comment ref="P18" authorId="0">
      <text>
        <r>
          <rPr>
            <b/>
            <sz val="8"/>
            <color indexed="81"/>
            <rFont val="Tahoma"/>
            <family val="2"/>
          </rPr>
          <t>Author:</t>
        </r>
        <r>
          <rPr>
            <sz val="8"/>
            <color indexed="81"/>
            <rFont val="Tahoma"/>
            <family val="2"/>
          </rPr>
          <t xml:space="preserve">
using Multisite it is possible, although some tools are more suitable for distributed development (RTC…)</t>
        </r>
      </text>
    </comment>
    <comment ref="H19" authorId="0">
      <text>
        <r>
          <rPr>
            <b/>
            <sz val="8"/>
            <color indexed="81"/>
            <rFont val="Tahoma"/>
            <charset val="1"/>
          </rPr>
          <t>Author:</t>
        </r>
        <r>
          <rPr>
            <sz val="8"/>
            <color indexed="81"/>
            <rFont val="Tahoma"/>
            <charset val="1"/>
          </rPr>
          <t xml:space="preserve">
- depends on what level of access and customization you want, but very easy to create user</t>
        </r>
      </text>
    </comment>
    <comment ref="L19" authorId="0">
      <text>
        <r>
          <rPr>
            <b/>
            <sz val="9"/>
            <color indexed="81"/>
            <rFont val="Tahoma"/>
            <charset val="1"/>
          </rPr>
          <t>Author:</t>
        </r>
        <r>
          <rPr>
            <sz val="9"/>
            <color indexed="81"/>
            <rFont val="Tahoma"/>
            <charset val="1"/>
          </rPr>
          <t xml:space="preserve">
Very easy to show a dev how to use Mercurial, could have 3 min video created for absolute new users. Or online training course. 
Very familure concepts to pretty much every one who has done any real development before. </t>
        </r>
      </text>
    </comment>
    <comment ref="N19" authorId="0">
      <text>
        <r>
          <rPr>
            <b/>
            <sz val="8"/>
            <color indexed="81"/>
            <rFont val="Tahoma"/>
            <charset val="1"/>
          </rPr>
          <t>Author:</t>
        </r>
        <r>
          <rPr>
            <sz val="8"/>
            <color indexed="81"/>
            <rFont val="Tahoma"/>
            <charset val="1"/>
          </rPr>
          <t xml:space="preserve">
This would be based on the underlying system.  GIT does not implement security internally.</t>
        </r>
      </text>
    </comment>
    <comment ref="P19" authorId="0">
      <text>
        <r>
          <rPr>
            <b/>
            <sz val="8"/>
            <color indexed="81"/>
            <rFont val="Tahoma"/>
            <family val="2"/>
          </rPr>
          <t>Author:</t>
        </r>
        <r>
          <rPr>
            <sz val="8"/>
            <color indexed="81"/>
            <rFont val="Tahoma"/>
            <family val="2"/>
          </rPr>
          <t xml:space="preserve">
this is a tricky one, since it depends on Security team's policy. All it takes is to add a user to a group in AD...</t>
        </r>
      </text>
    </comment>
    <comment ref="H20" authorId="0">
      <text>
        <r>
          <rPr>
            <b/>
            <sz val="8"/>
            <color indexed="81"/>
            <rFont val="Tahoma"/>
            <charset val="1"/>
          </rPr>
          <t>Author:</t>
        </r>
        <r>
          <rPr>
            <sz val="8"/>
            <color indexed="81"/>
            <rFont val="Tahoma"/>
            <charset val="1"/>
          </rPr>
          <t xml:space="preserve">
- should be done in 5 mins</t>
        </r>
      </text>
    </comment>
    <comment ref="L20" authorId="0">
      <text>
        <r>
          <rPr>
            <b/>
            <sz val="9"/>
            <color indexed="81"/>
            <rFont val="Tahoma"/>
            <charset val="1"/>
          </rPr>
          <t>Author:</t>
        </r>
        <r>
          <rPr>
            <sz val="9"/>
            <color indexed="81"/>
            <rFont val="Tahoma"/>
            <charset val="1"/>
          </rPr>
          <t xml:space="preserve">
can create a new repository in 10 seconds. Even with complex centralised infrastructure, creating a new repository would be very easy as there is nothing complicated about it. </t>
        </r>
      </text>
    </comment>
    <comment ref="N20" authorId="0">
      <text>
        <r>
          <rPr>
            <b/>
            <sz val="8"/>
            <color indexed="81"/>
            <rFont val="Tahoma"/>
            <charset val="1"/>
          </rPr>
          <t>Author:</t>
        </r>
        <r>
          <rPr>
            <sz val="8"/>
            <color indexed="81"/>
            <rFont val="Tahoma"/>
            <charset val="1"/>
          </rPr>
          <t xml:space="preserve">
New repository in a few seconds.</t>
        </r>
      </text>
    </comment>
    <comment ref="P20" authorId="0">
      <text>
        <r>
          <rPr>
            <b/>
            <sz val="8"/>
            <color indexed="81"/>
            <rFont val="Tahoma"/>
            <family val="2"/>
          </rPr>
          <t>Author:</t>
        </r>
        <r>
          <rPr>
            <sz val="8"/>
            <color indexed="81"/>
            <rFont val="Tahoma"/>
            <family val="2"/>
          </rPr>
          <t xml:space="preserve">
creating new ClearCase repositories (VOBs), and projects can take less than an hour, especially if automated (like in Aus Region). However, there are some policies/methodologies (e.g. triggers, or cloning to mainline) that can hinder the creation</t>
        </r>
      </text>
    </comment>
    <comment ref="F21" authorId="0">
      <text>
        <r>
          <rPr>
            <b/>
            <sz val="8"/>
            <color indexed="81"/>
            <rFont val="Tahoma"/>
            <family val="2"/>
          </rPr>
          <t>Author:</t>
        </r>
        <r>
          <rPr>
            <sz val="8"/>
            <color indexed="81"/>
            <rFont val="Tahoma"/>
            <family val="2"/>
          </rPr>
          <t xml:space="preserve">
Assuming single file checkouts, these fall well under 1 second when done via the VS2010 IDE.  Under VS2008, we have had reports of it taking longer.</t>
        </r>
      </text>
    </comment>
    <comment ref="H21" authorId="0">
      <text>
        <r>
          <rPr>
            <b/>
            <sz val="8"/>
            <color indexed="81"/>
            <rFont val="Tahoma"/>
            <charset val="1"/>
          </rPr>
          <t>Author:</t>
        </r>
        <r>
          <rPr>
            <sz val="8"/>
            <color indexed="81"/>
            <rFont val="Tahoma"/>
            <charset val="1"/>
          </rPr>
          <t xml:space="preserve">
you can make changes to your (source controlled) local file without Checkout</t>
        </r>
      </text>
    </comment>
    <comment ref="L21" authorId="0">
      <text>
        <r>
          <rPr>
            <b/>
            <sz val="9"/>
            <color indexed="81"/>
            <rFont val="Tahoma"/>
            <charset val="1"/>
          </rPr>
          <t>Author:</t>
        </r>
        <r>
          <rPr>
            <sz val="9"/>
            <color indexed="81"/>
            <rFont val="Tahoma"/>
            <charset val="1"/>
          </rPr>
          <t xml:space="preserve">
No Checkout required</t>
        </r>
      </text>
    </comment>
    <comment ref="N21" authorId="0">
      <text>
        <r>
          <rPr>
            <b/>
            <sz val="8"/>
            <color indexed="81"/>
            <rFont val="Tahoma"/>
            <charset val="1"/>
          </rPr>
          <t>Author:</t>
        </r>
        <r>
          <rPr>
            <sz val="8"/>
            <color indexed="81"/>
            <rFont val="Tahoma"/>
            <charset val="1"/>
          </rPr>
          <t xml:space="preserve">
GIT does not have locking 'checkouts' like other SCM.</t>
        </r>
      </text>
    </comment>
    <comment ref="P21" authorId="0">
      <text>
        <r>
          <rPr>
            <b/>
            <sz val="8"/>
            <color indexed="81"/>
            <rFont val="Tahoma"/>
            <family val="2"/>
          </rPr>
          <t>Author:</t>
        </r>
        <r>
          <rPr>
            <sz val="8"/>
            <color indexed="81"/>
            <rFont val="Tahoma"/>
            <family val="2"/>
          </rPr>
          <t xml:space="preserve">
this is a tricky one. This depends on a few factors, like the size of the file,  Other tools like RTC uses optimistic approach so the file doesn't need to be checked out</t>
        </r>
      </text>
    </comment>
    <comment ref="F22" authorId="0">
      <text>
        <r>
          <rPr>
            <b/>
            <sz val="8"/>
            <color indexed="81"/>
            <rFont val="Tahoma"/>
            <family val="2"/>
          </rPr>
          <t>Author:</t>
        </r>
        <r>
          <rPr>
            <sz val="8"/>
            <color indexed="81"/>
            <rFont val="Tahoma"/>
            <family val="2"/>
          </rPr>
          <t xml:space="preserve">
Usually less than a minute, depending on the size of file set being delivered.</t>
        </r>
      </text>
    </comment>
    <comment ref="H22" authorId="0">
      <text>
        <r>
          <rPr>
            <b/>
            <sz val="8"/>
            <color indexed="81"/>
            <rFont val="Tahoma"/>
            <charset val="1"/>
          </rPr>
          <t>Author:</t>
        </r>
        <r>
          <rPr>
            <sz val="8"/>
            <color indexed="81"/>
            <rFont val="Tahoma"/>
            <charset val="1"/>
          </rPr>
          <t xml:space="preserve">
- hard to justify</t>
        </r>
      </text>
    </comment>
    <comment ref="L22" authorId="0">
      <text>
        <r>
          <rPr>
            <b/>
            <sz val="9"/>
            <color indexed="81"/>
            <rFont val="Tahoma"/>
            <charset val="1"/>
          </rPr>
          <t>Author:</t>
        </r>
        <r>
          <rPr>
            <sz val="9"/>
            <color indexed="81"/>
            <rFont val="Tahoma"/>
            <charset val="1"/>
          </rPr>
          <t xml:space="preserve">
Depends on infrastructure, but code delivery for a reasonable size delivery would easily be under 5 min as its really purely about time to transfer data from local to server delivering too. 
Usually sub 20 seconds on projects I have worked on including up to 15 devs and 400MB of source code. </t>
        </r>
      </text>
    </comment>
    <comment ref="P22" authorId="0">
      <text>
        <r>
          <rPr>
            <b/>
            <sz val="8"/>
            <color indexed="81"/>
            <rFont val="Tahoma"/>
            <family val="2"/>
          </rPr>
          <t>Author:</t>
        </r>
        <r>
          <rPr>
            <sz val="8"/>
            <color indexed="81"/>
            <rFont val="Tahoma"/>
            <family val="2"/>
          </rPr>
          <t xml:space="preserve">
this is dependent on amount of changes.. Better refer to performance at the bottom
</t>
        </r>
      </text>
    </comment>
    <comment ref="H23" authorId="0">
      <text>
        <r>
          <rPr>
            <b/>
            <sz val="8"/>
            <color indexed="81"/>
            <rFont val="Tahoma"/>
            <charset val="1"/>
          </rPr>
          <t>Author:</t>
        </r>
        <r>
          <rPr>
            <sz val="8"/>
            <color indexed="81"/>
            <rFont val="Tahoma"/>
            <charset val="1"/>
          </rPr>
          <t xml:space="preserve">
- Anywhere can be local workspace</t>
        </r>
      </text>
    </comment>
    <comment ref="L23" authorId="0">
      <text>
        <r>
          <rPr>
            <b/>
            <sz val="9"/>
            <color indexed="81"/>
            <rFont val="Tahoma"/>
            <charset val="1"/>
          </rPr>
          <t>Author:</t>
        </r>
        <r>
          <rPr>
            <sz val="9"/>
            <color indexed="81"/>
            <rFont val="Tahoma"/>
            <charset val="1"/>
          </rPr>
          <t xml:space="preserve">
Initial Clone is very easy and fast, despite pulling down full change history, as full change history is compressed its very fast and really just about transfer time from server to client. </t>
        </r>
      </text>
    </comment>
    <comment ref="P23" authorId="0">
      <text>
        <r>
          <rPr>
            <b/>
            <sz val="8"/>
            <color indexed="81"/>
            <rFont val="Tahoma"/>
            <family val="2"/>
          </rPr>
          <t>Author:</t>
        </r>
        <r>
          <rPr>
            <sz val="8"/>
            <color indexed="81"/>
            <rFont val="Tahoma"/>
            <family val="2"/>
          </rPr>
          <t xml:space="preserve">
dynamic view takes seconds to create... Snapshot view is dependent on the size of the repository</t>
        </r>
      </text>
    </comment>
    <comment ref="F24" authorId="0">
      <text>
        <r>
          <rPr>
            <b/>
            <sz val="8"/>
            <color indexed="81"/>
            <rFont val="Tahoma"/>
            <family val="2"/>
          </rPr>
          <t>Author:</t>
        </r>
        <r>
          <rPr>
            <sz val="8"/>
            <color indexed="81"/>
            <rFont val="Tahoma"/>
            <family val="2"/>
          </rPr>
          <t xml:space="preserve">
Assuming the file set with which the workspace is being updated is not too big. We do not have actual performance stats.</t>
        </r>
      </text>
    </comment>
    <comment ref="H24" authorId="0">
      <text>
        <r>
          <rPr>
            <b/>
            <sz val="8"/>
            <color indexed="81"/>
            <rFont val="Tahoma"/>
            <charset val="1"/>
          </rPr>
          <t>Author:</t>
        </r>
        <r>
          <rPr>
            <sz val="8"/>
            <color indexed="81"/>
            <rFont val="Tahoma"/>
            <charset val="1"/>
          </rPr>
          <t xml:space="preserve">
- 10 seconds to update local workspace (with 1,800 files and no changes made)</t>
        </r>
      </text>
    </comment>
    <comment ref="L24" authorId="0">
      <text>
        <r>
          <rPr>
            <b/>
            <sz val="9"/>
            <color indexed="81"/>
            <rFont val="Tahoma"/>
            <charset val="1"/>
          </rPr>
          <t>Author:</t>
        </r>
        <r>
          <rPr>
            <sz val="9"/>
            <color indexed="81"/>
            <rFont val="Tahoma"/>
            <charset val="1"/>
          </rPr>
          <t xml:space="preserve">
Purely about transfer time of changes, usually seconds on projects I have worked on (with up to 15 devs, and 400MB of source code)</t>
        </r>
      </text>
    </comment>
    <comment ref="P24" authorId="0">
      <text>
        <r>
          <rPr>
            <b/>
            <sz val="8"/>
            <color indexed="81"/>
            <rFont val="Tahoma"/>
            <family val="2"/>
          </rPr>
          <t>Author:</t>
        </r>
        <r>
          <rPr>
            <sz val="8"/>
            <color indexed="81"/>
            <rFont val="Tahoma"/>
            <family val="2"/>
          </rPr>
          <t xml:space="preserve">
depending on the size of view... Better to use the other performance metrics below...
</t>
        </r>
      </text>
    </comment>
    <comment ref="H25" authorId="0">
      <text>
        <r>
          <rPr>
            <b/>
            <sz val="8"/>
            <color indexed="81"/>
            <rFont val="Tahoma"/>
            <charset val="1"/>
          </rPr>
          <t>Author:</t>
        </r>
        <r>
          <rPr>
            <sz val="8"/>
            <color indexed="81"/>
            <rFont val="Tahoma"/>
            <charset val="1"/>
          </rPr>
          <t xml:space="preserve">
- 3-5 seconds to apply label/tag on source files (but will take longer to retrieve the source files set again)</t>
        </r>
      </text>
    </comment>
    <comment ref="L25" authorId="0">
      <text>
        <r>
          <rPr>
            <b/>
            <sz val="9"/>
            <color indexed="81"/>
            <rFont val="Tahoma"/>
            <charset val="1"/>
          </rPr>
          <t>Author:</t>
        </r>
        <r>
          <rPr>
            <sz val="9"/>
            <color indexed="81"/>
            <rFont val="Tahoma"/>
            <charset val="1"/>
          </rPr>
          <t xml:space="preserve">
label or tag operation takes sub 1 second, pulls a commit of sub 1 second. User integration overhead possibly brings it up to 10-15 seconds. </t>
        </r>
      </text>
    </comment>
    <comment ref="F26" authorId="0">
      <text>
        <r>
          <rPr>
            <b/>
            <sz val="8"/>
            <color indexed="81"/>
            <rFont val="Tahoma"/>
            <family val="2"/>
          </rPr>
          <t>Author:</t>
        </r>
        <r>
          <rPr>
            <sz val="8"/>
            <color indexed="81"/>
            <rFont val="Tahoma"/>
            <family val="2"/>
          </rPr>
          <t xml:space="preserve">
250 revisions in around 5 seconds</t>
        </r>
      </text>
    </comment>
    <comment ref="H26" authorId="0">
      <text>
        <r>
          <rPr>
            <b/>
            <sz val="8"/>
            <color indexed="81"/>
            <rFont val="Tahoma"/>
            <charset val="1"/>
          </rPr>
          <t>Author:</t>
        </r>
        <r>
          <rPr>
            <sz val="8"/>
            <color indexed="81"/>
            <rFont val="Tahoma"/>
            <charset val="1"/>
          </rPr>
          <t xml:space="preserve">
haven't got an example (a sizable one) with 100+ revisions, but based on the sample repository below, took 20 seconds for 10 revisions</t>
        </r>
      </text>
    </comment>
    <comment ref="L26" authorId="0">
      <text>
        <r>
          <rPr>
            <b/>
            <sz val="9"/>
            <color indexed="81"/>
            <rFont val="Tahoma"/>
            <charset val="1"/>
          </rPr>
          <t>Author:</t>
        </r>
        <r>
          <rPr>
            <sz val="9"/>
            <color indexed="81"/>
            <rFont val="Tahoma"/>
            <charset val="1"/>
          </rPr>
          <t xml:space="preserve">
Exceptionally fast to pull up recent history usually taking sub 5 seconds to pull up 1000 change sets including commit messages, tags, date time and branching history. </t>
        </r>
      </text>
    </comment>
    <comment ref="P26" authorId="0">
      <text>
        <r>
          <rPr>
            <b/>
            <sz val="8"/>
            <color indexed="81"/>
            <rFont val="Tahoma"/>
            <family val="2"/>
          </rPr>
          <t>Author:</t>
        </r>
        <r>
          <rPr>
            <sz val="8"/>
            <color indexed="81"/>
            <rFont val="Tahoma"/>
            <family val="2"/>
          </rPr>
          <t xml:space="preserve">
using clearcase annotate</t>
        </r>
      </text>
    </comment>
    <comment ref="F27" authorId="0">
      <text>
        <r>
          <rPr>
            <b/>
            <sz val="8"/>
            <color indexed="81"/>
            <rFont val="Tahoma"/>
            <family val="2"/>
          </rPr>
          <t>Author:</t>
        </r>
        <r>
          <rPr>
            <sz val="8"/>
            <color indexed="81"/>
            <rFont val="Tahoma"/>
            <family val="2"/>
          </rPr>
          <t xml:space="preserve">
We have 1 user in New York, who has reported a slight, but acceptable performance degradation. Other users in New Zealand have reported no evident degradation.</t>
        </r>
      </text>
    </comment>
    <comment ref="H27" authorId="0">
      <text>
        <r>
          <rPr>
            <b/>
            <sz val="8"/>
            <color indexed="81"/>
            <rFont val="Tahoma"/>
            <charset val="1"/>
          </rPr>
          <t>Author:</t>
        </r>
        <r>
          <rPr>
            <sz val="8"/>
            <color indexed="81"/>
            <rFont val="Tahoma"/>
            <charset val="1"/>
          </rPr>
          <t xml:space="preserve">
Very hard to justify</t>
        </r>
      </text>
    </comment>
    <comment ref="L27" authorId="0">
      <text>
        <r>
          <rPr>
            <b/>
            <sz val="9"/>
            <color indexed="81"/>
            <rFont val="Tahoma"/>
            <charset val="1"/>
          </rPr>
          <t>Author:</t>
        </r>
        <r>
          <rPr>
            <sz val="9"/>
            <color indexed="81"/>
            <rFont val="Tahoma"/>
            <charset val="1"/>
          </rPr>
          <t xml:space="preserve">
Local server can be used, which can then sync back to main data centre automatically. Even if using remotely, Mercurial was designed to be used across the internet with low bandwidth. So very easy and quick to use even over great distance of network infrastructure. </t>
        </r>
      </text>
    </comment>
    <comment ref="N27" authorId="0">
      <text>
        <r>
          <rPr>
            <b/>
            <sz val="8"/>
            <color indexed="81"/>
            <rFont val="Tahoma"/>
            <charset val="1"/>
          </rPr>
          <t>Author:</t>
        </r>
        <r>
          <rPr>
            <sz val="8"/>
            <color indexed="81"/>
            <rFont val="Tahoma"/>
            <charset val="1"/>
          </rPr>
          <t xml:space="preserve">
GIT uses optimised network transmission to only send the relevant changes.
</t>
        </r>
      </text>
    </comment>
    <comment ref="P27" authorId="0">
      <text>
        <r>
          <rPr>
            <b/>
            <sz val="8"/>
            <color indexed="81"/>
            <rFont val="Tahoma"/>
            <family val="2"/>
          </rPr>
          <t>Author:</t>
        </r>
        <r>
          <rPr>
            <sz val="8"/>
            <color indexed="81"/>
            <rFont val="Tahoma"/>
            <family val="2"/>
          </rPr>
          <t xml:space="preserve">
using multisite can work, but need to be setup and configured</t>
        </r>
      </text>
    </comment>
    <comment ref="F28" authorId="0">
      <text>
        <r>
          <rPr>
            <b/>
            <sz val="8"/>
            <color indexed="81"/>
            <rFont val="Tahoma"/>
            <family val="2"/>
          </rPr>
          <t>Author:</t>
        </r>
        <r>
          <rPr>
            <sz val="8"/>
            <color indexed="81"/>
            <rFont val="Tahoma"/>
            <family val="2"/>
          </rPr>
          <t xml:space="preserve">
Adding + integration of 1000 files: around 18 seconds</t>
        </r>
      </text>
    </comment>
    <comment ref="H28" authorId="0">
      <text>
        <r>
          <rPr>
            <b/>
            <sz val="8"/>
            <color indexed="81"/>
            <rFont val="Tahoma"/>
            <charset val="1"/>
          </rPr>
          <t>Author:</t>
        </r>
        <r>
          <rPr>
            <sz val="8"/>
            <color indexed="81"/>
            <rFont val="Tahoma"/>
            <charset val="1"/>
          </rPr>
          <t xml:space="preserve">
Please refer to the performance below, add (Repo1, State1) 500+ files take 109 seconds.</t>
        </r>
      </text>
    </comment>
    <comment ref="L28" authorId="0">
      <text>
        <r>
          <rPr>
            <b/>
            <sz val="9"/>
            <color indexed="81"/>
            <rFont val="Tahoma"/>
            <charset val="1"/>
          </rPr>
          <t>Author:</t>
        </r>
        <r>
          <rPr>
            <sz val="9"/>
            <color indexed="81"/>
            <rFont val="Tahoma"/>
            <charset val="1"/>
          </rPr>
          <t xml:space="preserve">
AddRemvoeFiles operation is very fast, taking less that 20 seconds for 1000+ files. 
This makes initial import very fast, as well as future updates of dependencies or generated files. </t>
        </r>
      </text>
    </comment>
    <comment ref="F29" authorId="0">
      <text>
        <r>
          <rPr>
            <b/>
            <sz val="8"/>
            <color indexed="81"/>
            <rFont val="Tahoma"/>
            <family val="2"/>
          </rPr>
          <t>Author:</t>
        </r>
        <r>
          <rPr>
            <sz val="8"/>
            <color indexed="81"/>
            <rFont val="Tahoma"/>
            <family val="2"/>
          </rPr>
          <t xml:space="preserve">
All change sets are tagged with identity of user.</t>
        </r>
      </text>
    </comment>
    <comment ref="H29" authorId="0">
      <text>
        <r>
          <rPr>
            <b/>
            <sz val="8"/>
            <color indexed="81"/>
            <rFont val="Tahoma"/>
            <charset val="1"/>
          </rPr>
          <t>Author:</t>
        </r>
        <r>
          <rPr>
            <sz val="8"/>
            <color indexed="81"/>
            <rFont val="Tahoma"/>
            <charset val="1"/>
          </rPr>
          <t xml:space="preserve">
you could even use the source code blame function to see who made the changes in the content of the file.</t>
        </r>
      </text>
    </comment>
    <comment ref="L29" authorId="0">
      <text>
        <r>
          <rPr>
            <b/>
            <sz val="9"/>
            <color indexed="81"/>
            <rFont val="Tahoma"/>
            <charset val="1"/>
          </rPr>
          <t>Author:</t>
        </r>
        <r>
          <rPr>
            <sz val="9"/>
            <color indexed="81"/>
            <rFont val="Tahoma"/>
            <charset val="1"/>
          </rPr>
          <t xml:space="preserve">
All commits must have a username associated with it. 
However it is controlled by user, so can be forged. I don’t see this as a big issue, as we would probably be able to work out a domain policy and global mercurial settings to prevent commits being incorrect user name if it really was an issue. </t>
        </r>
      </text>
    </comment>
    <comment ref="N29" authorId="0">
      <text>
        <r>
          <rPr>
            <b/>
            <sz val="8"/>
            <color indexed="81"/>
            <rFont val="Tahoma"/>
            <family val="2"/>
          </rPr>
          <t>Author:</t>
        </r>
        <r>
          <rPr>
            <sz val="8"/>
            <color indexed="81"/>
            <rFont val="Tahoma"/>
            <charset val="1"/>
          </rPr>
          <t xml:space="preserve">
Need clarification on this requirement.</t>
        </r>
      </text>
    </comment>
    <comment ref="F30" authorId="0">
      <text>
        <r>
          <rPr>
            <b/>
            <sz val="8"/>
            <color indexed="81"/>
            <rFont val="Tahoma"/>
            <family val="2"/>
          </rPr>
          <t>Author:</t>
        </r>
        <r>
          <rPr>
            <sz val="8"/>
            <color indexed="81"/>
            <rFont val="Tahoma"/>
            <family val="2"/>
          </rPr>
          <t xml:space="preserve">
Comments always need to be keyed in.</t>
        </r>
      </text>
    </comment>
    <comment ref="H30" authorId="0">
      <text>
        <r>
          <rPr>
            <b/>
            <sz val="8"/>
            <color indexed="81"/>
            <rFont val="Tahoma"/>
            <charset val="1"/>
          </rPr>
          <t>Author:</t>
        </r>
        <r>
          <rPr>
            <sz val="8"/>
            <color indexed="81"/>
            <rFont val="Tahoma"/>
            <charset val="1"/>
          </rPr>
          <t xml:space="preserve">
The svn commend line doesn't support comment template. Only TortoiseSVN and Subclipse support it.
Once added, everyone use the same repo will have it. (unless it is not add at repo level)</t>
        </r>
      </text>
    </comment>
    <comment ref="J30" authorId="0">
      <text>
        <r>
          <rPr>
            <sz val="8"/>
            <color indexed="81"/>
            <rFont val="Tahoma"/>
            <family val="2"/>
          </rPr>
          <t>p95Ch5: Perforce "Jobs"</t>
        </r>
      </text>
    </comment>
    <comment ref="L30" authorId="0">
      <text>
        <r>
          <rPr>
            <b/>
            <sz val="9"/>
            <color indexed="81"/>
            <rFont val="Tahoma"/>
            <charset val="1"/>
          </rPr>
          <t>Author:</t>
        </r>
        <r>
          <rPr>
            <sz val="9"/>
            <color indexed="81"/>
            <rFont val="Tahoma"/>
            <charset val="1"/>
          </rPr>
          <t xml:space="preserve">
Commit messages could be validated for certain information using hooks, but we would have to put something together to do that. Its very easy to do, but you cant force it out to users easily from the central server. </t>
        </r>
      </text>
    </comment>
    <comment ref="N30" authorId="0">
      <text>
        <r>
          <rPr>
            <b/>
            <sz val="8"/>
            <color indexed="81"/>
            <rFont val="Tahoma"/>
            <charset val="1"/>
          </rPr>
          <t>Author:</t>
        </r>
        <r>
          <rPr>
            <sz val="8"/>
            <color indexed="81"/>
            <rFont val="Tahoma"/>
            <charset val="1"/>
          </rPr>
          <t xml:space="preserve">
git config commit.template '/etc./git-commit-template'</t>
        </r>
      </text>
    </comment>
    <comment ref="P30" authorId="0">
      <text>
        <r>
          <rPr>
            <b/>
            <sz val="8"/>
            <color indexed="81"/>
            <rFont val="Tahoma"/>
            <family val="2"/>
          </rPr>
          <t>Author:</t>
        </r>
        <r>
          <rPr>
            <sz val="8"/>
            <color indexed="81"/>
            <rFont val="Tahoma"/>
            <family val="2"/>
          </rPr>
          <t xml:space="preserve">
possible via triggers, or via using Activity in UCM</t>
        </r>
      </text>
    </comment>
    <comment ref="F31" authorId="0">
      <text>
        <r>
          <rPr>
            <b/>
            <sz val="8"/>
            <color indexed="81"/>
            <rFont val="Tahoma"/>
            <family val="2"/>
          </rPr>
          <t>Author:</t>
        </r>
        <r>
          <rPr>
            <sz val="8"/>
            <color indexed="81"/>
            <rFont val="Tahoma"/>
            <family val="2"/>
          </rPr>
          <t xml:space="preserve">
Check in policy to require comments to be supplied can be enforced.</t>
        </r>
      </text>
    </comment>
    <comment ref="H31" authorId="0">
      <text>
        <r>
          <rPr>
            <b/>
            <sz val="8"/>
            <color indexed="81"/>
            <rFont val="Tahoma"/>
            <charset val="1"/>
          </rPr>
          <t>Author:</t>
        </r>
        <r>
          <rPr>
            <sz val="8"/>
            <color indexed="81"/>
            <rFont val="Tahoma"/>
            <charset val="1"/>
          </rPr>
          <t xml:space="preserve">
Depends on which OS used for server
- Linux should have it out of the box (it is a perl script)
- Windows required some custom bat file</t>
        </r>
      </text>
    </comment>
    <comment ref="J31" authorId="0">
      <text>
        <r>
          <rPr>
            <sz val="8"/>
            <color indexed="81"/>
            <rFont val="Tahoma"/>
            <family val="2"/>
          </rPr>
          <t>via custom job templates</t>
        </r>
      </text>
    </comment>
    <comment ref="L31" authorId="0">
      <text>
        <r>
          <rPr>
            <b/>
            <sz val="9"/>
            <color indexed="81"/>
            <rFont val="Tahoma"/>
            <charset val="1"/>
          </rPr>
          <t>Author:</t>
        </r>
        <r>
          <rPr>
            <sz val="9"/>
            <color indexed="81"/>
            <rFont val="Tahoma"/>
            <charset val="1"/>
          </rPr>
          <t xml:space="preserve">
All commits require a commit message. </t>
        </r>
      </text>
    </comment>
    <comment ref="N31" authorId="0">
      <text>
        <r>
          <rPr>
            <b/>
            <sz val="8"/>
            <color indexed="81"/>
            <rFont val="Tahoma"/>
            <charset val="1"/>
          </rPr>
          <t>Author:</t>
        </r>
        <r>
          <rPr>
            <sz val="8"/>
            <color indexed="81"/>
            <rFont val="Tahoma"/>
            <charset val="1"/>
          </rPr>
          <t xml:space="preserve">
Commit comments are required. Else:
"Aborting commit due to empty commit message."</t>
        </r>
      </text>
    </comment>
    <comment ref="P31" authorId="0">
      <text>
        <r>
          <rPr>
            <b/>
            <sz val="8"/>
            <color indexed="81"/>
            <rFont val="Tahoma"/>
            <family val="2"/>
          </rPr>
          <t>Author:</t>
        </r>
        <r>
          <rPr>
            <sz val="8"/>
            <color indexed="81"/>
            <rFont val="Tahoma"/>
            <family val="2"/>
          </rPr>
          <t xml:space="preserve">
in Base, this can be enforced by using triggers. In UCM, you have the activity name</t>
        </r>
      </text>
    </comment>
    <comment ref="F32" authorId="0">
      <text>
        <r>
          <rPr>
            <b/>
            <sz val="8"/>
            <color indexed="81"/>
            <rFont val="Tahoma"/>
            <family val="2"/>
          </rPr>
          <t>Author:</t>
        </r>
        <r>
          <rPr>
            <sz val="8"/>
            <color indexed="81"/>
            <rFont val="Tahoma"/>
            <family val="2"/>
          </rPr>
          <t xml:space="preserve">
Full tracking of change sets to work items/bugs is built in.</t>
        </r>
      </text>
    </comment>
    <comment ref="H32" authorId="0">
      <text>
        <r>
          <rPr>
            <b/>
            <sz val="8"/>
            <color indexed="81"/>
            <rFont val="Tahoma"/>
            <charset val="1"/>
          </rPr>
          <t>Author:</t>
        </r>
        <r>
          <rPr>
            <sz val="8"/>
            <color indexed="81"/>
            <rFont val="Tahoma"/>
            <charset val="1"/>
          </rPr>
          <t xml:space="preserve">
Not supported out of the box.
But can be done if you use TortoiseSVN and use hook script.</t>
        </r>
      </text>
    </comment>
    <comment ref="J32" authorId="0">
      <text>
        <r>
          <rPr>
            <sz val="8"/>
            <color indexed="81"/>
            <rFont val="Tahoma"/>
            <family val="2"/>
          </rPr>
          <t>Integrates with many third-party tools, e.g., Quality Centre: http://www.perforce.com/perforce/products/integrations.html</t>
        </r>
      </text>
    </comment>
    <comment ref="L32" authorId="0">
      <text>
        <r>
          <rPr>
            <b/>
            <sz val="9"/>
            <color indexed="81"/>
            <rFont val="Tahoma"/>
            <charset val="1"/>
          </rPr>
          <t>Author:</t>
        </r>
        <r>
          <rPr>
            <sz val="9"/>
            <color indexed="81"/>
            <rFont val="Tahoma"/>
            <charset val="1"/>
          </rPr>
          <t xml:space="preserve">
Various plugins available to integrate and provide hyperlinking to bug tracking software. Would depend on what integration we were after. </t>
        </r>
      </text>
    </comment>
    <comment ref="N32" authorId="0">
      <text>
        <r>
          <rPr>
            <b/>
            <sz val="8"/>
            <color indexed="81"/>
            <rFont val="Tahoma"/>
            <charset val="1"/>
          </rPr>
          <t>Author:</t>
        </r>
        <r>
          <rPr>
            <sz val="8"/>
            <color indexed="81"/>
            <rFont val="Tahoma"/>
            <charset val="1"/>
          </rPr>
          <t xml:space="preserve">
A number of third party tools allow this.
Custom tools can be built fairly easily as the 'git log' command will take filters for input, and format for output, allowing great flexibility.</t>
        </r>
      </text>
    </comment>
    <comment ref="P32" authorId="0">
      <text>
        <r>
          <rPr>
            <b/>
            <sz val="8"/>
            <color indexed="81"/>
            <rFont val="Tahoma"/>
            <family val="2"/>
          </rPr>
          <t>Author:</t>
        </r>
        <r>
          <rPr>
            <sz val="8"/>
            <color indexed="81"/>
            <rFont val="Tahoma"/>
            <family val="2"/>
          </rPr>
          <t xml:space="preserve">
can integrate ClearCase with Rational ClearQuest (Defects) and Rational ReqPro (requirement)</t>
        </r>
      </text>
    </comment>
    <comment ref="F33" authorId="0">
      <text>
        <r>
          <rPr>
            <b/>
            <sz val="8"/>
            <color indexed="81"/>
            <rFont val="Tahoma"/>
            <family val="2"/>
          </rPr>
          <t>Author:</t>
        </r>
        <r>
          <rPr>
            <sz val="8"/>
            <color indexed="81"/>
            <rFont val="Tahoma"/>
            <family val="2"/>
          </rPr>
          <t xml:space="preserve">
Allows use of Visual Studio's diff tool by default, but can be configured to use tool that can accept command line arguments. Same or different tools can be configured for either of compare or merge operations.</t>
        </r>
      </text>
    </comment>
    <comment ref="H33" authorId="0">
      <text>
        <r>
          <rPr>
            <b/>
            <sz val="8"/>
            <color indexed="81"/>
            <rFont val="Tahoma"/>
            <charset val="1"/>
          </rPr>
          <t>Author:</t>
        </r>
        <r>
          <rPr>
            <sz val="8"/>
            <color indexed="81"/>
            <rFont val="Tahoma"/>
            <charset val="1"/>
          </rPr>
          <t xml:space="preserve">
Depends on which tool you used as Subversion client.
- Command line svn provide GNU style diff (CVS style) by default or it could support external diff program
- TortoiseSVN and Subclipse provide a very good visual diff tool.
</t>
        </r>
      </text>
    </comment>
    <comment ref="L33" authorId="0">
      <text>
        <r>
          <rPr>
            <b/>
            <sz val="9"/>
            <color indexed="81"/>
            <rFont val="Tahoma"/>
            <charset val="1"/>
          </rPr>
          <t>Author:</t>
        </r>
        <r>
          <rPr>
            <sz val="9"/>
            <color indexed="81"/>
            <rFont val="Tahoma"/>
            <charset val="1"/>
          </rPr>
          <t xml:space="preserve">
Can diff any previous version to current version, can look at what was changed in each change set (lines changed). 
Can also extract previous versions of files to look at/use. </t>
        </r>
      </text>
    </comment>
    <comment ref="N33" authorId="0">
      <text>
        <r>
          <rPr>
            <b/>
            <sz val="8"/>
            <color indexed="81"/>
            <rFont val="Tahoma"/>
            <charset val="1"/>
          </rPr>
          <t>Author:</t>
        </r>
        <r>
          <rPr>
            <sz val="8"/>
            <color indexed="81"/>
            <rFont val="Tahoma"/>
            <charset val="1"/>
          </rPr>
          <t xml:space="preserve">
No built in DIFF tool.
Supports configuration to enable use of almost any 3rd party DIFF tool.</t>
        </r>
      </text>
    </comment>
    <comment ref="P33" authorId="0">
      <text>
        <r>
          <rPr>
            <b/>
            <sz val="8"/>
            <color indexed="81"/>
            <rFont val="Tahoma"/>
            <family val="2"/>
          </rPr>
          <t>Author:</t>
        </r>
        <r>
          <rPr>
            <sz val="8"/>
            <color indexed="81"/>
            <rFont val="Tahoma"/>
            <family val="2"/>
          </rPr>
          <t xml:space="preserve">
possible to configure ClearCase to use any 3rd party diffing utility</t>
        </r>
      </text>
    </comment>
    <comment ref="L34" authorId="0">
      <text>
        <r>
          <rPr>
            <b/>
            <sz val="9"/>
            <color indexed="81"/>
            <rFont val="Tahoma"/>
            <charset val="1"/>
          </rPr>
          <t>Author:</t>
        </r>
        <r>
          <rPr>
            <sz val="9"/>
            <color indexed="81"/>
            <rFont val="Tahoma"/>
            <charset val="1"/>
          </rPr>
          <t xml:space="preserve">
Tags/Labelling is just part of committing and available to a user. </t>
        </r>
      </text>
    </comment>
    <comment ref="P34" authorId="0">
      <text>
        <r>
          <rPr>
            <b/>
            <sz val="8"/>
            <color indexed="81"/>
            <rFont val="Tahoma"/>
            <family val="2"/>
          </rPr>
          <t>Author:</t>
        </r>
        <r>
          <rPr>
            <sz val="8"/>
            <color indexed="81"/>
            <rFont val="Tahoma"/>
            <family val="2"/>
          </rPr>
          <t xml:space="preserve">
can easily create baseline </t>
        </r>
      </text>
    </comment>
    <comment ref="F35" authorId="0">
      <text>
        <r>
          <rPr>
            <b/>
            <sz val="8"/>
            <color indexed="81"/>
            <rFont val="Tahoma"/>
            <family val="2"/>
          </rPr>
          <t>Author:</t>
        </r>
        <r>
          <rPr>
            <sz val="8"/>
            <color indexed="81"/>
            <rFont val="Tahoma"/>
            <family val="2"/>
          </rPr>
          <t xml:space="preserve">
Branching is available from any of:
- latest version
- change set 
- label
- as at date/time
- workspace version</t>
        </r>
      </text>
    </comment>
    <comment ref="L35" authorId="0">
      <text>
        <r>
          <rPr>
            <b/>
            <sz val="9"/>
            <color indexed="81"/>
            <rFont val="Tahoma"/>
            <charset val="1"/>
          </rPr>
          <t>Author:</t>
        </r>
        <r>
          <rPr>
            <sz val="9"/>
            <color indexed="81"/>
            <rFont val="Tahoma"/>
            <charset val="1"/>
          </rPr>
          <t xml:space="preserve">
A Branch could just be a local clone to directory next to existing local work space. 
Central server branching would depend on how we implemented a central server, but again, it is very easy to branch, so this should also be easy to implement on a central server. </t>
        </r>
      </text>
    </comment>
    <comment ref="P35" authorId="0">
      <text>
        <r>
          <rPr>
            <b/>
            <sz val="8"/>
            <color indexed="81"/>
            <rFont val="Tahoma"/>
            <family val="2"/>
          </rPr>
          <t>Author:</t>
        </r>
        <r>
          <rPr>
            <sz val="8"/>
            <color indexed="81"/>
            <rFont val="Tahoma"/>
            <family val="2"/>
          </rPr>
          <t xml:space="preserve">
in Base, anyone can create branches. In Ucm you can create child stream, if not restricted by the project.</t>
        </r>
      </text>
    </comment>
    <comment ref="F36" authorId="0">
      <text>
        <r>
          <rPr>
            <b/>
            <sz val="8"/>
            <color indexed="81"/>
            <rFont val="Tahoma"/>
            <family val="2"/>
          </rPr>
          <t>Author:</t>
        </r>
        <r>
          <rPr>
            <sz val="8"/>
            <color indexed="81"/>
            <rFont val="Tahoma"/>
            <family val="2"/>
          </rPr>
          <t xml:space="preserve">
Merging version options are identical to branching feature; additionally can merge a list of selected change sets.</t>
        </r>
      </text>
    </comment>
    <comment ref="L36" authorId="0">
      <text>
        <r>
          <rPr>
            <b/>
            <sz val="9"/>
            <color indexed="81"/>
            <rFont val="Tahoma"/>
            <charset val="1"/>
          </rPr>
          <t>Author:</t>
        </r>
        <r>
          <rPr>
            <sz val="9"/>
            <color indexed="81"/>
            <rFont val="Tahoma"/>
            <charset val="1"/>
          </rPr>
          <t xml:space="preserve">
Merging is just pulling or synchronising with another repository, then once you have two head revisions that have some common ancestry, you just do merge, and it works out the details, prompting with a gui tool of your choice to do the merge where merge conflicts exist. 
Once again this is very fast to do, if no merge conflicts will often take only a few seconds even merging 50-100 files. </t>
        </r>
      </text>
    </comment>
    <comment ref="P36" authorId="0">
      <text>
        <r>
          <rPr>
            <b/>
            <sz val="8"/>
            <color indexed="81"/>
            <rFont val="Tahoma"/>
            <family val="2"/>
          </rPr>
          <t>Author:</t>
        </r>
        <r>
          <rPr>
            <sz val="8"/>
            <color indexed="81"/>
            <rFont val="Tahoma"/>
            <family val="2"/>
          </rPr>
          <t xml:space="preserve">
Provided correct security, users should be able to deliver/rebase any stream</t>
        </r>
      </text>
    </comment>
    <comment ref="F37" authorId="0">
      <text>
        <r>
          <rPr>
            <b/>
            <sz val="8"/>
            <color indexed="81"/>
            <rFont val="Tahoma"/>
            <family val="2"/>
          </rPr>
          <t>Author:</t>
        </r>
        <r>
          <rPr>
            <sz val="8"/>
            <color indexed="81"/>
            <rFont val="Tahoma"/>
            <family val="2"/>
          </rPr>
          <t xml:space="preserve">
Multiple workspaces are definable per user, on one or more machines.</t>
        </r>
      </text>
    </comment>
    <comment ref="L37" authorId="0">
      <text>
        <r>
          <rPr>
            <b/>
            <sz val="9"/>
            <color indexed="81"/>
            <rFont val="Tahoma"/>
            <charset val="1"/>
          </rPr>
          <t>Author:</t>
        </r>
        <r>
          <rPr>
            <sz val="9"/>
            <color indexed="81"/>
            <rFont val="Tahoma"/>
            <charset val="1"/>
          </rPr>
          <t xml:space="preserve">
Local branch is a completely local workspace. 
Can clone local and work on multiple local streams. 
Can sync one local directly with one other team member for pairing or working on a shared feature. </t>
        </r>
      </text>
    </comment>
    <comment ref="P37" authorId="0">
      <text>
        <r>
          <rPr>
            <b/>
            <sz val="8"/>
            <color indexed="81"/>
            <rFont val="Tahoma"/>
            <family val="2"/>
          </rPr>
          <t>Author:</t>
        </r>
        <r>
          <rPr>
            <sz val="8"/>
            <color indexed="81"/>
            <rFont val="Tahoma"/>
            <family val="2"/>
          </rPr>
          <t xml:space="preserve">
each user create and works on his views</t>
        </r>
      </text>
    </comment>
    <comment ref="F38" authorId="0">
      <text>
        <r>
          <rPr>
            <b/>
            <sz val="8"/>
            <color indexed="81"/>
            <rFont val="Tahoma"/>
            <family val="2"/>
          </rPr>
          <t>Author:</t>
        </r>
        <r>
          <rPr>
            <sz val="8"/>
            <color indexed="81"/>
            <rFont val="Tahoma"/>
            <family val="2"/>
          </rPr>
          <t xml:space="preserve">
Branching occurs from a source folder to a target folder. Other than the location of the source folder, there are no restrictions to where the target folder resides. (Hope this answers what this requirement entails.)</t>
        </r>
      </text>
    </comment>
    <comment ref="L38" authorId="0">
      <text>
        <r>
          <rPr>
            <b/>
            <sz val="9"/>
            <color indexed="81"/>
            <rFont val="Tahoma"/>
            <charset val="1"/>
          </rPr>
          <t>Author:</t>
        </r>
        <r>
          <rPr>
            <sz val="9"/>
            <color indexed="81"/>
            <rFont val="Tahoma"/>
            <charset val="1"/>
          </rPr>
          <t xml:space="preserve">
Can branch whenever you want and merging back together is easy and not scary. </t>
        </r>
      </text>
    </comment>
    <comment ref="P38" authorId="0">
      <text>
        <r>
          <rPr>
            <b/>
            <sz val="8"/>
            <color indexed="81"/>
            <rFont val="Tahoma"/>
            <family val="2"/>
          </rPr>
          <t>Author:</t>
        </r>
        <r>
          <rPr>
            <sz val="8"/>
            <color indexed="81"/>
            <rFont val="Tahoma"/>
            <family val="2"/>
          </rPr>
          <t xml:space="preserve">
on base - very flexible. On UCM - the default is to use dev streams when joining the project, but theoretically every branching methodology is supported.</t>
        </r>
      </text>
    </comment>
    <comment ref="F39" authorId="0">
      <text>
        <r>
          <rPr>
            <b/>
            <sz val="8"/>
            <color indexed="81"/>
            <rFont val="Tahoma"/>
            <family val="2"/>
          </rPr>
          <t>Author:</t>
        </r>
        <r>
          <rPr>
            <sz val="8"/>
            <color indexed="81"/>
            <rFont val="Tahoma"/>
            <family val="2"/>
          </rPr>
          <t xml:space="preserve">
Integrated into Visual Studio.</t>
        </r>
      </text>
    </comment>
    <comment ref="H39" authorId="0">
      <text>
        <r>
          <rPr>
            <b/>
            <sz val="8"/>
            <color indexed="81"/>
            <rFont val="Tahoma"/>
            <charset val="1"/>
          </rPr>
          <t>Author:</t>
        </r>
        <r>
          <rPr>
            <sz val="8"/>
            <color indexed="81"/>
            <rFont val="Tahoma"/>
            <charset val="1"/>
          </rPr>
          <t xml:space="preserve">
The following plugins available for IDE:
- AnkhSVN for Visual Studio
- Subclipse for Eclipse</t>
        </r>
      </text>
    </comment>
    <comment ref="L39" authorId="0">
      <text>
        <r>
          <rPr>
            <b/>
            <sz val="9"/>
            <color indexed="81"/>
            <rFont val="Tahoma"/>
            <charset val="1"/>
          </rPr>
          <t>Author:</t>
        </r>
        <r>
          <rPr>
            <sz val="9"/>
            <color indexed="81"/>
            <rFont val="Tahoma"/>
            <charset val="1"/>
          </rPr>
          <t xml:space="preserve">
Integration between IDE and virtually all IDE's available. Command line, and windows explorer integration. </t>
        </r>
      </text>
    </comment>
    <comment ref="N39" authorId="0">
      <text>
        <r>
          <rPr>
            <b/>
            <sz val="8"/>
            <color indexed="81"/>
            <rFont val="Tahoma"/>
            <charset val="1"/>
          </rPr>
          <t>Author:</t>
        </r>
        <r>
          <rPr>
            <sz val="8"/>
            <color indexed="81"/>
            <rFont val="Tahoma"/>
            <charset val="1"/>
          </rPr>
          <t xml:space="preserve">
Some IDE's have GIT support.  May not be as well developed as some communities, but is increasing.</t>
        </r>
      </text>
    </comment>
    <comment ref="P39" authorId="0">
      <text>
        <r>
          <rPr>
            <b/>
            <sz val="8"/>
            <color indexed="81"/>
            <rFont val="Tahoma"/>
            <family val="2"/>
          </rPr>
          <t>Author:</t>
        </r>
        <r>
          <rPr>
            <sz val="8"/>
            <color indexed="81"/>
            <rFont val="Tahoma"/>
            <family val="2"/>
          </rPr>
          <t xml:space="preserve">
ClearCase integrates with many IDEs (including Eclipse and VS), mostly successful</t>
        </r>
      </text>
    </comment>
    <comment ref="F40" authorId="0">
      <text>
        <r>
          <rPr>
            <b/>
            <sz val="8"/>
            <color indexed="81"/>
            <rFont val="Tahoma"/>
            <family val="2"/>
          </rPr>
          <t>Author:</t>
        </r>
        <r>
          <rPr>
            <sz val="8"/>
            <color indexed="81"/>
            <rFont val="Tahoma"/>
            <family val="2"/>
          </rPr>
          <t xml:space="preserve">
Via web interface (Team System Web Access) or Windows Explorer shell.</t>
        </r>
      </text>
    </comment>
    <comment ref="H40" authorId="0">
      <text>
        <r>
          <rPr>
            <b/>
            <sz val="8"/>
            <color indexed="81"/>
            <rFont val="Tahoma"/>
            <charset val="1"/>
          </rPr>
          <t>Author:</t>
        </r>
        <r>
          <rPr>
            <sz val="8"/>
            <color indexed="81"/>
            <rFont val="Tahoma"/>
            <charset val="1"/>
          </rPr>
          <t xml:space="preserve">
The following plugin available for OS:
- TortoiseSVN for Windows
- SCPlugin for Mac OS X</t>
        </r>
      </text>
    </comment>
    <comment ref="J40" authorId="0">
      <text>
        <r>
          <rPr>
            <sz val="8"/>
            <color indexed="81"/>
            <rFont val="Tahoma"/>
            <family val="2"/>
          </rPr>
          <t>Unsure of the full extent of this requirement. With Perforce you can add/change/delete files offline. Commits, however, require the server online.</t>
        </r>
      </text>
    </comment>
    <comment ref="L40" authorId="0">
      <text>
        <r>
          <rPr>
            <b/>
            <sz val="9"/>
            <color indexed="81"/>
            <rFont val="Tahoma"/>
            <charset val="1"/>
          </rPr>
          <t>Author:</t>
        </r>
        <r>
          <rPr>
            <sz val="9"/>
            <color indexed="81"/>
            <rFont val="Tahoma"/>
            <charset val="1"/>
          </rPr>
          <t xml:space="preserve">
Windows explorer/linux file system integration available. 
Command line tool available too. </t>
        </r>
      </text>
    </comment>
    <comment ref="P40" authorId="0">
      <text>
        <r>
          <rPr>
            <b/>
            <sz val="8"/>
            <color indexed="81"/>
            <rFont val="Tahoma"/>
            <family val="2"/>
          </rPr>
          <t>Author:</t>
        </r>
        <r>
          <rPr>
            <sz val="8"/>
            <color indexed="81"/>
            <rFont val="Tahoma"/>
            <family val="2"/>
          </rPr>
          <t xml:space="preserve">
great command line</t>
        </r>
      </text>
    </comment>
    <comment ref="H41" authorId="0">
      <text>
        <r>
          <rPr>
            <b/>
            <sz val="8"/>
            <color indexed="81"/>
            <rFont val="Tahoma"/>
            <charset val="1"/>
          </rPr>
          <t>Author:</t>
        </r>
        <r>
          <rPr>
            <sz val="8"/>
            <color indexed="81"/>
            <rFont val="Tahoma"/>
            <charset val="1"/>
          </rPr>
          <t xml:space="preserve">
Subversion does come with C API. There are some open source API build on top of those C API:
- SVNKit for Java
- SharpSVN for .NET (C++ 2005/2008)</t>
        </r>
      </text>
    </comment>
    <comment ref="J41" authorId="0">
      <text>
        <r>
          <rPr>
            <sz val="8"/>
            <color indexed="81"/>
            <rFont val="Tahoma"/>
            <family val="2"/>
          </rPr>
          <t>Natice C/C++ API; others available (e.g. Open-source Java lib)</t>
        </r>
      </text>
    </comment>
    <comment ref="L41" authorId="0">
      <text>
        <r>
          <rPr>
            <b/>
            <sz val="9"/>
            <color indexed="81"/>
            <rFont val="Tahoma"/>
            <charset val="1"/>
          </rPr>
          <t>Author:</t>
        </r>
        <r>
          <rPr>
            <sz val="9"/>
            <color indexed="81"/>
            <rFont val="Tahoma"/>
            <charset val="1"/>
          </rPr>
          <t xml:space="preserve">
Command Line available which could be used as an API by virtually anything. </t>
        </r>
      </text>
    </comment>
    <comment ref="N41" authorId="0">
      <text>
        <r>
          <rPr>
            <b/>
            <sz val="8"/>
            <color indexed="81"/>
            <rFont val="Tahoma"/>
            <charset val="1"/>
          </rPr>
          <t>Author:</t>
        </r>
        <r>
          <rPr>
            <sz val="8"/>
            <color indexed="81"/>
            <rFont val="Tahoma"/>
            <charset val="1"/>
          </rPr>
          <t xml:space="preserve">
As a command line tool, most implementations work as a wrapper.
JAVA conversions of GIT provide API's.</t>
        </r>
      </text>
    </comment>
    <comment ref="P41" authorId="0">
      <text>
        <r>
          <rPr>
            <b/>
            <sz val="8"/>
            <color indexed="81"/>
            <rFont val="Tahoma"/>
            <family val="2"/>
          </rPr>
          <t>Author:</t>
        </r>
        <r>
          <rPr>
            <sz val="8"/>
            <color indexed="81"/>
            <rFont val="Tahoma"/>
            <family val="2"/>
          </rPr>
          <t xml:space="preserve">
clearcase is using CAL api</t>
        </r>
      </text>
    </comment>
    <comment ref="F42" authorId="0">
      <text>
        <r>
          <rPr>
            <b/>
            <sz val="8"/>
            <color indexed="81"/>
            <rFont val="Tahoma"/>
            <family val="2"/>
          </rPr>
          <t>Author:</t>
        </r>
        <r>
          <rPr>
            <sz val="8"/>
            <color indexed="81"/>
            <rFont val="Tahoma"/>
            <family val="2"/>
          </rPr>
          <t xml:space="preserve">
When client cannot connect to TFS, solution goes to offline mode. As soon as the connection is restored, user can select to go back on-line.</t>
        </r>
      </text>
    </comment>
    <comment ref="H42" authorId="0">
      <text>
        <r>
          <rPr>
            <b/>
            <sz val="8"/>
            <color indexed="81"/>
            <rFont val="Tahoma"/>
            <charset val="1"/>
          </rPr>
          <t>Author:</t>
        </r>
        <r>
          <rPr>
            <sz val="8"/>
            <color indexed="81"/>
            <rFont val="Tahoma"/>
            <charset val="1"/>
          </rPr>
          <t xml:space="preserve">
Subversion is written based on client/server architecture. </t>
        </r>
      </text>
    </comment>
    <comment ref="L42" authorId="0">
      <text>
        <r>
          <rPr>
            <b/>
            <sz val="9"/>
            <color indexed="81"/>
            <rFont val="Tahoma"/>
            <charset val="1"/>
          </rPr>
          <t>Author:</t>
        </r>
        <r>
          <rPr>
            <sz val="9"/>
            <color indexed="81"/>
            <rFont val="Tahoma"/>
            <charset val="1"/>
          </rPr>
          <t xml:space="preserve">
The only operation you need network connectivity for to the central server is for syncing/delivering/pulling other changes. 
You can (without network)
- create new local branches
- commit
- look through repository history
- update to old repository version
- tag
- everything except push/pull to remote repository</t>
        </r>
      </text>
    </comment>
    <comment ref="P42" authorId="0">
      <text>
        <r>
          <rPr>
            <b/>
            <sz val="8"/>
            <color indexed="81"/>
            <rFont val="Tahoma"/>
            <family val="2"/>
          </rPr>
          <t>Author:</t>
        </r>
        <r>
          <rPr>
            <sz val="8"/>
            <color indexed="81"/>
            <rFont val="Tahoma"/>
            <family val="2"/>
          </rPr>
          <t xml:space="preserve">
ClearCase on snapshots can work on disconnected mode , but without checkout/checkin</t>
        </r>
      </text>
    </comment>
    <comment ref="F43" authorId="0">
      <text>
        <r>
          <rPr>
            <b/>
            <sz val="8"/>
            <color indexed="81"/>
            <rFont val="Tahoma"/>
            <family val="2"/>
          </rPr>
          <t>Author:</t>
        </r>
        <r>
          <rPr>
            <sz val="8"/>
            <color indexed="81"/>
            <rFont val="Tahoma"/>
            <family val="2"/>
          </rPr>
          <t xml:space="preserve">
Via Team System Web Access tool. Delivery of files is via browser download, which does not enforce delivery to a local workspace.</t>
        </r>
      </text>
    </comment>
    <comment ref="H43" authorId="0">
      <text>
        <r>
          <rPr>
            <b/>
            <sz val="8"/>
            <color indexed="81"/>
            <rFont val="Tahoma"/>
            <charset val="1"/>
          </rPr>
          <t>Author:</t>
        </r>
        <r>
          <rPr>
            <sz val="8"/>
            <color indexed="81"/>
            <rFont val="Tahoma"/>
            <charset val="1"/>
          </rPr>
          <t xml:space="preserve">
CallabSVN support web interface to view repository and files
However, not all subversion support it</t>
        </r>
      </text>
    </comment>
    <comment ref="L43" authorId="0">
      <text>
        <r>
          <rPr>
            <b/>
            <sz val="9"/>
            <color indexed="81"/>
            <rFont val="Tahoma"/>
            <charset val="1"/>
          </rPr>
          <t>Author:</t>
        </r>
        <r>
          <rPr>
            <sz val="9"/>
            <color indexed="81"/>
            <rFont val="Tahoma"/>
            <charset val="1"/>
          </rPr>
          <t xml:space="preserve">
Can deliver over 
- HTTP/HTTPS 
- SSH 
- file share
- email*
*you can also extract change set bundles and email them to people to import onto their own local repository which are very small. </t>
        </r>
      </text>
    </comment>
    <comment ref="N43" authorId="0">
      <text>
        <r>
          <rPr>
            <b/>
            <sz val="8"/>
            <color indexed="81"/>
            <rFont val="Tahoma"/>
            <charset val="1"/>
          </rPr>
          <t>Author:</t>
        </r>
        <r>
          <rPr>
            <sz val="8"/>
            <color indexed="81"/>
            <rFont val="Tahoma"/>
            <charset val="1"/>
          </rPr>
          <t xml:space="preserve">
Third party web interfaces are available, and quite well developed.</t>
        </r>
      </text>
    </comment>
    <comment ref="P43" authorId="0">
      <text>
        <r>
          <rPr>
            <b/>
            <sz val="8"/>
            <color indexed="81"/>
            <rFont val="Tahoma"/>
            <family val="2"/>
          </rPr>
          <t>Author:</t>
        </r>
        <r>
          <rPr>
            <sz val="8"/>
            <color indexed="81"/>
            <rFont val="Tahoma"/>
            <family val="2"/>
          </rPr>
          <t xml:space="preserve">
possible by using ClearCase Remote Client</t>
        </r>
      </text>
    </comment>
    <comment ref="H44" authorId="0">
      <text>
        <r>
          <rPr>
            <b/>
            <sz val="8"/>
            <color indexed="81"/>
            <rFont val="Tahoma"/>
            <charset val="1"/>
          </rPr>
          <t>Author:</t>
        </r>
        <r>
          <rPr>
            <sz val="8"/>
            <color indexed="81"/>
            <rFont val="Tahoma"/>
            <charset val="1"/>
          </rPr>
          <t xml:space="preserve">
Only atomic commit is allowed</t>
        </r>
      </text>
    </comment>
    <comment ref="L44" authorId="0">
      <text>
        <r>
          <rPr>
            <b/>
            <sz val="9"/>
            <color indexed="81"/>
            <rFont val="Tahoma"/>
            <charset val="1"/>
          </rPr>
          <t>Author:</t>
        </r>
        <r>
          <rPr>
            <sz val="9"/>
            <color indexed="81"/>
            <rFont val="Tahoma"/>
            <charset val="1"/>
          </rPr>
          <t xml:space="preserve">
Checkin's are Immutable and are atomic, its all or nothing for that individual change set for all files being committed. </t>
        </r>
      </text>
    </comment>
    <comment ref="P44" authorId="0">
      <text>
        <r>
          <rPr>
            <b/>
            <sz val="8"/>
            <color indexed="81"/>
            <rFont val="Tahoma"/>
            <family val="2"/>
          </rPr>
          <t>Author:</t>
        </r>
        <r>
          <rPr>
            <sz val="8"/>
            <color indexed="81"/>
            <rFont val="Tahoma"/>
            <family val="2"/>
          </rPr>
          <t xml:space="preserve">
This is a bit tricky. Atomic check-in per file are supported long ago. Atomic Check-in for a bunch of files are supported from 7.1.1. This is different than atomic delivery.</t>
        </r>
      </text>
    </comment>
    <comment ref="F45" authorId="0">
      <text>
        <r>
          <rPr>
            <b/>
            <sz val="8"/>
            <color indexed="81"/>
            <rFont val="Tahoma"/>
            <family val="2"/>
          </rPr>
          <t>Author:</t>
        </r>
        <r>
          <rPr>
            <sz val="8"/>
            <color indexed="81"/>
            <rFont val="Tahoma"/>
            <family val="2"/>
          </rPr>
          <t xml:space="preserve">
Delivery of a change set to the repository either happens in its entirety, or not at all.</t>
        </r>
      </text>
    </comment>
    <comment ref="H45" authorId="0">
      <text>
        <r>
          <rPr>
            <b/>
            <sz val="8"/>
            <color indexed="81"/>
            <rFont val="Tahoma"/>
            <charset val="1"/>
          </rPr>
          <t>Author:</t>
        </r>
        <r>
          <rPr>
            <sz val="8"/>
            <color indexed="81"/>
            <rFont val="Tahoma"/>
            <charset val="1"/>
          </rPr>
          <t xml:space="preserve">
I consider this the same as 3.7.16</t>
        </r>
      </text>
    </comment>
    <comment ref="J45" authorId="0">
      <text>
        <r>
          <rPr>
            <sz val="8"/>
            <color indexed="81"/>
            <rFont val="Tahoma"/>
            <family val="2"/>
          </rPr>
          <t>Enforced with "change lists"</t>
        </r>
      </text>
    </comment>
    <comment ref="L45" authorId="0">
      <text>
        <r>
          <rPr>
            <b/>
            <sz val="9"/>
            <color indexed="81"/>
            <rFont val="Tahoma"/>
            <charset val="1"/>
          </rPr>
          <t>Author:</t>
        </r>
        <r>
          <rPr>
            <sz val="9"/>
            <color indexed="81"/>
            <rFont val="Tahoma"/>
            <charset val="1"/>
          </rPr>
          <t xml:space="preserve">
Delivery is Atomic to remote repositories, change sets coming in are SHA1 integrity checked and will only be accepted if they pass validation. </t>
        </r>
      </text>
    </comment>
    <comment ref="P45" authorId="0">
      <text>
        <r>
          <rPr>
            <b/>
            <sz val="8"/>
            <color indexed="81"/>
            <rFont val="Tahoma"/>
            <family val="2"/>
          </rPr>
          <t>Author:</t>
        </r>
        <r>
          <rPr>
            <sz val="8"/>
            <color indexed="81"/>
            <rFont val="Tahoma"/>
            <family val="2"/>
          </rPr>
          <t xml:space="preserve">
that's a tricky one, since it can be cancelled or resumed</t>
        </r>
      </text>
    </comment>
    <comment ref="F46" authorId="0">
      <text>
        <r>
          <rPr>
            <b/>
            <sz val="8"/>
            <color indexed="81"/>
            <rFont val="Tahoma"/>
            <family val="2"/>
          </rPr>
          <t>Author:</t>
        </r>
        <r>
          <rPr>
            <sz val="8"/>
            <color indexed="81"/>
            <rFont val="Tahoma"/>
            <family val="2"/>
          </rPr>
          <t xml:space="preserve">
Via SQL Server's database integrity checking tools. In over 2 years of operation, we have never experienced any integrity issues.</t>
        </r>
      </text>
    </comment>
    <comment ref="H46" authorId="0">
      <text>
        <r>
          <rPr>
            <b/>
            <sz val="8"/>
            <color indexed="81"/>
            <rFont val="Tahoma"/>
            <charset val="1"/>
          </rPr>
          <t>Author:</t>
        </r>
        <r>
          <rPr>
            <sz val="8"/>
            <color indexed="81"/>
            <rFont val="Tahoma"/>
            <charset val="1"/>
          </rPr>
          <t xml:space="preserve">
- by using svnadmin verify 
To ensure no hard disk failure etc.
Once integrity problem found, could use svnadmin dump to export the part of the repo that you want</t>
        </r>
      </text>
    </comment>
    <comment ref="L46" authorId="0">
      <text>
        <r>
          <rPr>
            <b/>
            <sz val="9"/>
            <color indexed="81"/>
            <rFont val="Tahoma"/>
            <charset val="1"/>
          </rPr>
          <t>Author:</t>
        </r>
        <r>
          <rPr>
            <sz val="9"/>
            <color indexed="81"/>
            <rFont val="Tahoma"/>
            <charset val="1"/>
          </rPr>
          <t xml:space="preserve">
Can verify whole repository, roll back last operation (in case of failure) and recovery operations. </t>
        </r>
      </text>
    </comment>
    <comment ref="N46" authorId="0">
      <text>
        <r>
          <rPr>
            <b/>
            <sz val="8"/>
            <color indexed="81"/>
            <rFont val="Tahoma"/>
            <charset val="1"/>
          </rPr>
          <t>Author:</t>
        </r>
        <r>
          <rPr>
            <sz val="8"/>
            <color indexed="81"/>
            <rFont val="Tahoma"/>
            <charset val="1"/>
          </rPr>
          <t xml:space="preserve">
git fsck</t>
        </r>
      </text>
    </comment>
    <comment ref="P46" authorId="0">
      <text>
        <r>
          <rPr>
            <b/>
            <sz val="8"/>
            <color indexed="81"/>
            <rFont val="Tahoma"/>
            <family val="2"/>
          </rPr>
          <t>Author:</t>
        </r>
        <r>
          <rPr>
            <sz val="8"/>
            <color indexed="81"/>
            <rFont val="Tahoma"/>
            <family val="2"/>
          </rPr>
          <t xml:space="preserve">
In ClearCase one can scan the registry for integrity checks. It's not easy to corrupt a repository</t>
        </r>
      </text>
    </comment>
    <comment ref="F47" authorId="0">
      <text>
        <r>
          <rPr>
            <b/>
            <sz val="8"/>
            <color indexed="81"/>
            <rFont val="Tahoma"/>
            <family val="2"/>
          </rPr>
          <t>Author:</t>
        </r>
        <r>
          <rPr>
            <sz val="8"/>
            <color indexed="81"/>
            <rFont val="Tahoma"/>
            <family val="2"/>
          </rPr>
          <t xml:space="preserve">
Out of box, Windows is the only supported platform. I once came across a company called Teamprise, whom have developed TFS access tools for UNIX and Linux clients using Eclipse.</t>
        </r>
      </text>
    </comment>
    <comment ref="H47" authorId="0">
      <text>
        <r>
          <rPr>
            <b/>
            <sz val="8"/>
            <color indexed="81"/>
            <rFont val="Tahoma"/>
            <charset val="1"/>
          </rPr>
          <t>Author:</t>
        </r>
        <r>
          <rPr>
            <sz val="8"/>
            <color indexed="81"/>
            <rFont val="Tahoma"/>
            <charset val="1"/>
          </rPr>
          <t xml:space="preserve">
Subversion (both Command line Client and Server) is available on Windows, Linux and Unix OS:
- SlikSVN for Windows
- CollabNet for Solaris (10)
- CollabNet for Red Hat Linux (Enterprise version)</t>
        </r>
      </text>
    </comment>
    <comment ref="J47" authorId="0">
      <text>
        <r>
          <rPr>
            <sz val="8"/>
            <color indexed="81"/>
            <rFont val="Tahoma"/>
            <family val="2"/>
          </rPr>
          <t>It's suggested the server runs better on *nix systems. However the software (clients/servers) is available for all platofrms.</t>
        </r>
      </text>
    </comment>
    <comment ref="L47" authorId="0">
      <text>
        <r>
          <rPr>
            <b/>
            <sz val="9"/>
            <color indexed="81"/>
            <rFont val="Tahoma"/>
            <charset val="1"/>
          </rPr>
          <t>Author:</t>
        </r>
        <r>
          <rPr>
            <sz val="9"/>
            <color indexed="81"/>
            <rFont val="Tahoma"/>
            <charset val="1"/>
          </rPr>
          <t xml:space="preserve">
Command line clients for every imaginable platform. 
Full source code is available so you can compile to other platforms if desired. </t>
        </r>
      </text>
    </comment>
    <comment ref="H48" authorId="0">
      <text>
        <r>
          <rPr>
            <b/>
            <sz val="8"/>
            <color indexed="81"/>
            <rFont val="Tahoma"/>
            <charset val="1"/>
          </rPr>
          <t>Author:</t>
        </r>
        <r>
          <rPr>
            <sz val="8"/>
            <color indexed="81"/>
            <rFont val="Tahoma"/>
            <charset val="1"/>
          </rPr>
          <t xml:space="preserve">
- Subversion has a client and server architecture</t>
        </r>
      </text>
    </comment>
    <comment ref="L48" authorId="0">
      <text>
        <r>
          <rPr>
            <b/>
            <sz val="9"/>
            <color indexed="81"/>
            <rFont val="Tahoma"/>
            <charset val="1"/>
          </rPr>
          <t>Author:</t>
        </r>
        <r>
          <rPr>
            <sz val="9"/>
            <color indexed="81"/>
            <rFont val="Tahoma"/>
            <charset val="1"/>
          </rPr>
          <t xml:space="preserve">
Various ways of central repositories being hosted including inbuilt web hosting and various other wrappers could be written to make more functionality available. </t>
        </r>
      </text>
    </comment>
    <comment ref="H49" authorId="0">
      <text>
        <r>
          <rPr>
            <b/>
            <sz val="8"/>
            <color indexed="81"/>
            <rFont val="Tahoma"/>
            <charset val="1"/>
          </rPr>
          <t>Author:</t>
        </r>
        <r>
          <rPr>
            <sz val="8"/>
            <color indexed="81"/>
            <rFont val="Tahoma"/>
            <charset val="1"/>
          </rPr>
          <t xml:space="preserve">
Binary files will be stored using delta algorithm but performance will suffer
</t>
        </r>
      </text>
    </comment>
    <comment ref="L49" authorId="0">
      <text>
        <r>
          <rPr>
            <b/>
            <sz val="9"/>
            <color indexed="81"/>
            <rFont val="Tahoma"/>
            <charset val="1"/>
          </rPr>
          <t>Author:</t>
        </r>
        <r>
          <rPr>
            <sz val="9"/>
            <color indexed="81"/>
            <rFont val="Tahoma"/>
            <charset val="1"/>
          </rPr>
          <t xml:space="preserve">
Full support of committing binary files of any size. Above 10MB files can cause some performance degradation while pushing/pulling those files only. </t>
        </r>
      </text>
    </comment>
    <comment ref="N49" authorId="0">
      <text>
        <r>
          <rPr>
            <b/>
            <sz val="8"/>
            <color indexed="81"/>
            <rFont val="Tahoma"/>
            <charset val="1"/>
          </rPr>
          <t>Author:</t>
        </r>
        <r>
          <rPr>
            <sz val="8"/>
            <color indexed="81"/>
            <rFont val="Tahoma"/>
            <charset val="1"/>
          </rPr>
          <t xml:space="preserve">
Will recognise typical binary files.  Optional recognition can be forced by file or path mask.  For example, DataStage ETL tool from IBM creates XML through a GUI.  These are not good candidates for merging, so are flagged as binary.</t>
        </r>
      </text>
    </comment>
    <comment ref="F50" authorId="0">
      <text>
        <r>
          <rPr>
            <b/>
            <sz val="8"/>
            <color indexed="81"/>
            <rFont val="Tahoma"/>
            <family val="2"/>
          </rPr>
          <t>Author:</t>
        </r>
        <r>
          <rPr>
            <sz val="8"/>
            <color indexed="81"/>
            <rFont val="Tahoma"/>
            <family val="2"/>
          </rPr>
          <t xml:space="preserve">
A default and configurable list of files to exclude from source control is applied.</t>
        </r>
      </text>
    </comment>
    <comment ref="H50" authorId="0">
      <text>
        <r>
          <rPr>
            <b/>
            <sz val="8"/>
            <color indexed="81"/>
            <rFont val="Tahoma"/>
            <charset val="1"/>
          </rPr>
          <t>Author:</t>
        </r>
        <r>
          <rPr>
            <sz val="8"/>
            <color indexed="81"/>
            <rFont val="Tahoma"/>
            <charset val="1"/>
          </rPr>
          <t xml:space="preserve">
Subversion server:
 supports both global ignore filter (apply to all) and local ignore filter (apply to folder level)
Subversion client:
- TortoriseSVN - easy setup ignore pattern
</t>
        </r>
      </text>
    </comment>
    <comment ref="L50" authorId="0">
      <text>
        <r>
          <rPr>
            <b/>
            <sz val="9"/>
            <color indexed="81"/>
            <rFont val="Tahoma"/>
            <charset val="1"/>
          </rPr>
          <t>Author:</t>
        </r>
        <r>
          <rPr>
            <sz val="9"/>
            <color indexed="81"/>
            <rFont val="Tahoma"/>
            <charset val="1"/>
          </rPr>
          <t xml:space="preserve">
Full ignore files support including GLOB and REGEX pattern matching for files to ignore. </t>
        </r>
      </text>
    </comment>
    <comment ref="N50" authorId="0">
      <text>
        <r>
          <rPr>
            <b/>
            <sz val="8"/>
            <color indexed="81"/>
            <rFont val="Tahoma"/>
            <family val="2"/>
          </rPr>
          <t>Author:</t>
        </r>
        <r>
          <rPr>
            <sz val="8"/>
            <color indexed="81"/>
            <rFont val="Tahoma"/>
            <charset val="1"/>
          </rPr>
          <t xml:space="preserve">
Configurable at repository, system or user levels.</t>
        </r>
      </text>
    </comment>
    <comment ref="H51" authorId="0">
      <text>
        <r>
          <rPr>
            <b/>
            <sz val="8"/>
            <color indexed="81"/>
            <rFont val="Tahoma"/>
            <charset val="1"/>
          </rPr>
          <t>Author:</t>
        </r>
        <r>
          <rPr>
            <sz val="8"/>
            <color indexed="81"/>
            <rFont val="Tahoma"/>
            <charset val="1"/>
          </rPr>
          <t xml:space="preserve">
Only checkout one file at a time</t>
        </r>
      </text>
    </comment>
    <comment ref="L51" authorId="0">
      <text>
        <r>
          <rPr>
            <b/>
            <sz val="9"/>
            <color indexed="81"/>
            <rFont val="Tahoma"/>
            <charset val="1"/>
          </rPr>
          <t>Author:</t>
        </r>
        <r>
          <rPr>
            <sz val="9"/>
            <color indexed="81"/>
            <rFont val="Tahoma"/>
            <charset val="1"/>
          </rPr>
          <t xml:space="preserve">
No restriction on users working on the same files at the same time. Merging changes is very good too. </t>
        </r>
      </text>
    </comment>
    <comment ref="N51" authorId="0">
      <text>
        <r>
          <rPr>
            <b/>
            <sz val="8"/>
            <color indexed="81"/>
            <rFont val="Tahoma"/>
            <charset val="1"/>
          </rPr>
          <t>Author:</t>
        </r>
        <r>
          <rPr>
            <sz val="8"/>
            <color indexed="81"/>
            <rFont val="Tahoma"/>
            <charset val="1"/>
          </rPr>
          <t xml:space="preserve">
No such thing as a lock.</t>
        </r>
      </text>
    </comment>
    <comment ref="P51" authorId="0">
      <text>
        <r>
          <rPr>
            <b/>
            <sz val="8"/>
            <color indexed="81"/>
            <rFont val="Tahoma"/>
            <family val="2"/>
          </rPr>
          <t>Author:</t>
        </r>
        <r>
          <rPr>
            <sz val="8"/>
            <color indexed="81"/>
            <rFont val="Tahoma"/>
            <family val="2"/>
          </rPr>
          <t xml:space="preserve">
possible on the same stream/branch using unreserved</t>
        </r>
      </text>
    </comment>
    <comment ref="F52" authorId="0">
      <text>
        <r>
          <rPr>
            <b/>
            <sz val="8"/>
            <color indexed="81"/>
            <rFont val="Tahoma"/>
            <family val="2"/>
          </rPr>
          <t>Author:</t>
        </r>
        <r>
          <rPr>
            <sz val="8"/>
            <color indexed="81"/>
            <rFont val="Tahoma"/>
            <family val="2"/>
          </rPr>
          <t xml:space="preserve">
Via IDE or configured diff tool, provided that tool allows 3 way visual merge.</t>
        </r>
      </text>
    </comment>
    <comment ref="L52" authorId="0">
      <text>
        <r>
          <rPr>
            <b/>
            <sz val="9"/>
            <color indexed="81"/>
            <rFont val="Tahoma"/>
            <charset val="1"/>
          </rPr>
          <t>Author:</t>
        </r>
        <r>
          <rPr>
            <sz val="9"/>
            <color indexed="81"/>
            <rFont val="Tahoma"/>
            <charset val="1"/>
          </rPr>
          <t xml:space="preserve">
Can integrate and use any merge tool available. </t>
        </r>
      </text>
    </comment>
    <comment ref="N52" authorId="0">
      <text>
        <r>
          <rPr>
            <b/>
            <sz val="8"/>
            <color indexed="81"/>
            <rFont val="Tahoma"/>
            <charset val="1"/>
          </rPr>
          <t>Author:</t>
        </r>
        <r>
          <rPr>
            <sz val="8"/>
            <color indexed="81"/>
            <rFont val="Tahoma"/>
            <charset val="1"/>
          </rPr>
          <t xml:space="preserve">
GUI not built in.  GIT will create the required artefacts to pass to a 3rd party tool.</t>
        </r>
      </text>
    </comment>
    <comment ref="H53" authorId="0">
      <text>
        <r>
          <rPr>
            <b/>
            <sz val="8"/>
            <color indexed="81"/>
            <rFont val="Tahoma"/>
            <charset val="1"/>
          </rPr>
          <t>Author:</t>
        </r>
        <r>
          <rPr>
            <sz val="8"/>
            <color indexed="81"/>
            <rFont val="Tahoma"/>
            <charset val="1"/>
          </rPr>
          <t xml:space="preserve">
- Not supported
require branching as a workaround</t>
        </r>
      </text>
    </comment>
    <comment ref="L53" authorId="0">
      <text>
        <r>
          <rPr>
            <b/>
            <sz val="9"/>
            <color indexed="81"/>
            <rFont val="Tahoma"/>
            <charset val="1"/>
          </rPr>
          <t>Author:</t>
        </r>
        <r>
          <rPr>
            <sz val="9"/>
            <color indexed="81"/>
            <rFont val="Tahoma"/>
            <charset val="1"/>
          </rPr>
          <t xml:space="preserve">
Shelve changes operation available and very easy to use. Also various plugins available to extend functionality of shelving. </t>
        </r>
      </text>
    </comment>
    <comment ref="N53" authorId="0">
      <text>
        <r>
          <rPr>
            <b/>
            <sz val="8"/>
            <color indexed="81"/>
            <rFont val="Tahoma"/>
            <charset val="1"/>
          </rPr>
          <t>Author:</t>
        </r>
        <r>
          <rPr>
            <sz val="8"/>
            <color indexed="81"/>
            <rFont val="Tahoma"/>
            <charset val="1"/>
          </rPr>
          <t xml:space="preserve">
git stash</t>
        </r>
      </text>
    </comment>
    <comment ref="P53" authorId="0">
      <text>
        <r>
          <rPr>
            <b/>
            <sz val="8"/>
            <color indexed="81"/>
            <rFont val="Tahoma"/>
            <family val="2"/>
          </rPr>
          <t>Author:</t>
        </r>
        <r>
          <rPr>
            <sz val="8"/>
            <color indexed="81"/>
            <rFont val="Tahoma"/>
            <family val="2"/>
          </rPr>
          <t xml:space="preserve">
possible as long as there is no dependency between the activities</t>
        </r>
      </text>
    </comment>
    <comment ref="F54" authorId="0">
      <text>
        <r>
          <rPr>
            <b/>
            <sz val="8"/>
            <color indexed="81"/>
            <rFont val="Tahoma"/>
            <family val="2"/>
          </rPr>
          <t>Author:</t>
        </r>
        <r>
          <rPr>
            <sz val="8"/>
            <color indexed="81"/>
            <rFont val="Tahoma"/>
            <family val="2"/>
          </rPr>
          <t xml:space="preserve">
Branching is possible for any part of a repository's tree, as well as for the entire repository to be branched to another.</t>
        </r>
      </text>
    </comment>
    <comment ref="L54" authorId="0">
      <text>
        <r>
          <rPr>
            <b/>
            <sz val="9"/>
            <color indexed="81"/>
            <rFont val="Tahoma"/>
            <charset val="1"/>
          </rPr>
          <t>Author:</t>
        </r>
        <r>
          <rPr>
            <sz val="9"/>
            <color indexed="81"/>
            <rFont val="Tahoma"/>
            <charset val="1"/>
          </rPr>
          <t xml:space="preserve">
Not required for mercurial, whole repository branches as one. </t>
        </r>
      </text>
    </comment>
    <comment ref="N54" authorId="0">
      <text>
        <r>
          <rPr>
            <b/>
            <sz val="8"/>
            <color indexed="81"/>
            <rFont val="Tahoma"/>
            <charset val="1"/>
          </rPr>
          <t>Author:</t>
        </r>
        <r>
          <rPr>
            <sz val="8"/>
            <color indexed="81"/>
            <rFont val="Tahoma"/>
            <charset val="1"/>
          </rPr>
          <t xml:space="preserve">
GIT's branching will branch the entire tree, but carries no overhead.
Can also use submodules.</t>
        </r>
      </text>
    </comment>
    <comment ref="P54" authorId="0">
      <text>
        <r>
          <rPr>
            <b/>
            <sz val="8"/>
            <color indexed="81"/>
            <rFont val="Tahoma"/>
            <family val="2"/>
          </rPr>
          <t>Author:</t>
        </r>
        <r>
          <rPr>
            <sz val="8"/>
            <color indexed="81"/>
            <rFont val="Tahoma"/>
            <family val="2"/>
          </rPr>
          <t xml:space="preserve">
using components in UCM, or subdirs in Base</t>
        </r>
      </text>
    </comment>
    <comment ref="F55" authorId="0">
      <text>
        <r>
          <rPr>
            <b/>
            <sz val="8"/>
            <color indexed="81"/>
            <rFont val="Tahoma"/>
            <family val="2"/>
          </rPr>
          <t>Author:</t>
        </r>
        <r>
          <rPr>
            <sz val="8"/>
            <color indexed="81"/>
            <rFont val="Tahoma"/>
            <family val="2"/>
          </rPr>
          <t xml:space="preserve">
With such items, when the second item is merged back to the source, a conflict is detected, and user is prompted for resolution, by either keeping the source's current item version, replacing it with the branch's item, or manually merging the two.</t>
        </r>
      </text>
    </comment>
    <comment ref="L55" authorId="0">
      <text>
        <r>
          <rPr>
            <b/>
            <sz val="9"/>
            <color indexed="81"/>
            <rFont val="Tahoma"/>
            <charset val="1"/>
          </rPr>
          <t>Author:</t>
        </r>
        <r>
          <rPr>
            <sz val="9"/>
            <color indexed="81"/>
            <rFont val="Tahoma"/>
            <charset val="1"/>
          </rPr>
          <t xml:space="preserve">
Copes fine, just asks you how to merge file as it has no common history or frame of reference to actually decide how to auto merge, so asks you to do manual merge</t>
        </r>
      </text>
    </comment>
    <comment ref="N55" authorId="0">
      <text>
        <r>
          <rPr>
            <b/>
            <sz val="8"/>
            <color indexed="81"/>
            <rFont val="Tahoma"/>
            <charset val="1"/>
          </rPr>
          <t>Author:</t>
        </r>
        <r>
          <rPr>
            <sz val="8"/>
            <color indexed="81"/>
            <rFont val="Tahoma"/>
            <charset val="1"/>
          </rPr>
          <t xml:space="preserve">
Contents are tracked by content only.</t>
        </r>
      </text>
    </comment>
    <comment ref="P55" authorId="0">
      <text>
        <r>
          <rPr>
            <b/>
            <sz val="8"/>
            <color indexed="81"/>
            <rFont val="Tahoma"/>
            <family val="2"/>
          </rPr>
          <t>Author:</t>
        </r>
        <r>
          <rPr>
            <sz val="8"/>
            <color indexed="81"/>
            <rFont val="Tahoma"/>
            <family val="2"/>
          </rPr>
          <t xml:space="preserve">
Evil twins in clearcase can be a bit tricky </t>
        </r>
      </text>
    </comment>
    <comment ref="F56" authorId="0">
      <text>
        <r>
          <rPr>
            <b/>
            <sz val="8"/>
            <color indexed="81"/>
            <rFont val="Tahoma"/>
            <family val="2"/>
          </rPr>
          <t>Author:</t>
        </r>
        <r>
          <rPr>
            <sz val="8"/>
            <color indexed="81"/>
            <rFont val="Tahoma"/>
            <family val="2"/>
          </rPr>
          <t xml:space="preserve">
Full history of item renames and relocation is maintained.</t>
        </r>
      </text>
    </comment>
    <comment ref="H56" authorId="0">
      <text>
        <r>
          <rPr>
            <b/>
            <sz val="8"/>
            <color indexed="81"/>
            <rFont val="Tahoma"/>
            <charset val="1"/>
          </rPr>
          <t>Author:</t>
        </r>
        <r>
          <rPr>
            <sz val="8"/>
            <color indexed="81"/>
            <rFont val="Tahoma"/>
            <charset val="1"/>
          </rPr>
          <t xml:space="preserve">
Renaming support out of the box</t>
        </r>
      </text>
    </comment>
    <comment ref="J56" authorId="0">
      <text>
        <r>
          <rPr>
            <sz val="8"/>
            <color indexed="81"/>
            <rFont val="Tahoma"/>
            <family val="2"/>
          </rPr>
          <t>via "MOVE" command</t>
        </r>
      </text>
    </comment>
    <comment ref="L56" authorId="0">
      <text>
        <r>
          <rPr>
            <b/>
            <sz val="9"/>
            <color indexed="81"/>
            <rFont val="Tahoma"/>
            <charset val="1"/>
          </rPr>
          <t>Author:</t>
        </r>
        <r>
          <rPr>
            <sz val="9"/>
            <color indexed="81"/>
            <rFont val="Tahoma"/>
            <charset val="1"/>
          </rPr>
          <t xml:space="preserve">
Rename file support works really well, keep history and shows original name in history. 
Note you have to do a mercurial rename, not just rename the file, although there is a find renames feature of tortoiseHG that allows you to find them after woods. </t>
        </r>
      </text>
    </comment>
    <comment ref="N56" authorId="0">
      <text>
        <r>
          <rPr>
            <b/>
            <sz val="8"/>
            <color indexed="81"/>
            <rFont val="Tahoma"/>
            <charset val="1"/>
          </rPr>
          <t xml:space="preserve">Author:
</t>
        </r>
        <r>
          <rPr>
            <sz val="8"/>
            <color indexed="81"/>
            <rFont val="Tahoma"/>
            <family val="2"/>
          </rPr>
          <t>Git does not create artefacts to represent this, but can still detect them.
See https://git.wiki.kernel.org/index.php/GitFaq#Why_does_git_not_.22track.22_renames.3F</t>
        </r>
      </text>
    </comment>
    <comment ref="F57" authorId="0">
      <text>
        <r>
          <rPr>
            <b/>
            <sz val="8"/>
            <color indexed="81"/>
            <rFont val="Tahoma"/>
            <family val="2"/>
          </rPr>
          <t>Author:</t>
        </r>
        <r>
          <rPr>
            <sz val="8"/>
            <color indexed="81"/>
            <rFont val="Tahoma"/>
            <family val="2"/>
          </rPr>
          <t xml:space="preserve">
By default, incremental workspace updates apply. User can opt for full update.</t>
        </r>
      </text>
    </comment>
    <comment ref="L57" authorId="0">
      <text>
        <r>
          <rPr>
            <b/>
            <sz val="9"/>
            <color indexed="81"/>
            <rFont val="Tahoma"/>
            <charset val="1"/>
          </rPr>
          <t>Author:</t>
        </r>
        <r>
          <rPr>
            <sz val="9"/>
            <color indexed="81"/>
            <rFont val="Tahoma"/>
            <charset val="1"/>
          </rPr>
          <t xml:space="preserve">
Workslpace update or mercurial pull (via sync command) will only pull down changes to files in history and they are compressed so really fast light incremental update. </t>
        </r>
      </text>
    </comment>
    <comment ref="F58" authorId="0">
      <text>
        <r>
          <rPr>
            <b/>
            <sz val="8"/>
            <color indexed="81"/>
            <rFont val="Tahoma"/>
            <family val="2"/>
          </rPr>
          <t>Author:</t>
        </r>
        <r>
          <rPr>
            <sz val="8"/>
            <color indexed="81"/>
            <rFont val="Tahoma"/>
            <family val="2"/>
          </rPr>
          <t xml:space="preserve">
Referred to as the "Annotate" function, each change has annotated both the user responsible for the change, and a hyperlink that takes you to the change set containing the respective change.</t>
        </r>
      </text>
    </comment>
    <comment ref="H58" authorId="0">
      <text>
        <r>
          <rPr>
            <b/>
            <sz val="8"/>
            <color indexed="81"/>
            <rFont val="Tahoma"/>
            <charset val="1"/>
          </rPr>
          <t>Author:</t>
        </r>
        <r>
          <rPr>
            <sz val="8"/>
            <color indexed="81"/>
            <rFont val="Tahoma"/>
            <charset val="1"/>
          </rPr>
          <t xml:space="preserve">
- fully supported out of the box</t>
        </r>
      </text>
    </comment>
    <comment ref="J58" authorId="0">
      <text>
        <r>
          <rPr>
            <sz val="8"/>
            <color indexed="81"/>
            <rFont val="Tahoma"/>
            <family val="2"/>
          </rPr>
          <t>Apparently not, but there is a partly functional Perl script.</t>
        </r>
      </text>
    </comment>
    <comment ref="L58" authorId="0">
      <text>
        <r>
          <rPr>
            <b/>
            <sz val="9"/>
            <color indexed="81"/>
            <rFont val="Tahoma"/>
            <charset val="1"/>
          </rPr>
          <t>Author:</t>
        </r>
        <r>
          <rPr>
            <sz val="9"/>
            <color indexed="81"/>
            <rFont val="Tahoma"/>
            <charset val="1"/>
          </rPr>
          <t xml:space="preserve">
Command line blame ability so you can find out who contributed each individual line of the source code file really easily. 
This is really handy when trying to understand why something was coded in a particular way by going to talk to the original author of lines in the file. </t>
        </r>
      </text>
    </comment>
    <comment ref="N58" authorId="0">
      <text>
        <r>
          <rPr>
            <b/>
            <sz val="8"/>
            <color indexed="81"/>
            <rFont val="Tahoma"/>
            <family val="2"/>
          </rPr>
          <t>Author:</t>
        </r>
        <r>
          <rPr>
            <sz val="8"/>
            <color indexed="81"/>
            <rFont val="Tahoma"/>
            <family val="2"/>
          </rPr>
          <t xml:space="preserve">
git blame</t>
        </r>
      </text>
    </comment>
    <comment ref="P58" authorId="0">
      <text>
        <r>
          <rPr>
            <b/>
            <sz val="8"/>
            <color indexed="81"/>
            <rFont val="Tahoma"/>
            <family val="2"/>
          </rPr>
          <t>Author:</t>
        </r>
        <r>
          <rPr>
            <sz val="8"/>
            <color indexed="81"/>
            <rFont val="Tahoma"/>
            <family val="2"/>
          </rPr>
          <t xml:space="preserve">
using annotate command</t>
        </r>
      </text>
    </comment>
    <comment ref="F59" authorId="0">
      <text>
        <r>
          <rPr>
            <b/>
            <sz val="8"/>
            <color indexed="81"/>
            <rFont val="Tahoma"/>
            <family val="2"/>
          </rPr>
          <t>Author:</t>
        </r>
        <r>
          <rPr>
            <sz val="8"/>
            <color indexed="81"/>
            <rFont val="Tahoma"/>
            <family val="2"/>
          </rPr>
          <t xml:space="preserve">
Custom check-in policies can be devised. It is also possible to subscribe to certain source control events, for actions to be triggered.</t>
        </r>
      </text>
    </comment>
    <comment ref="H59" authorId="0">
      <text>
        <r>
          <rPr>
            <b/>
            <sz val="8"/>
            <color indexed="81"/>
            <rFont val="Tahoma"/>
            <charset val="1"/>
          </rPr>
          <t>Author:</t>
        </r>
        <r>
          <rPr>
            <sz val="8"/>
            <color indexed="81"/>
            <rFont val="Tahoma"/>
            <charset val="1"/>
          </rPr>
          <t xml:space="preserve">
Subversion can be extended via windows script (bat file) or perl script (Linux) by using repository hooks:
- start-commit
- pre-commit
- post-commit
- pre-revprop-change
- post-revprop-change
- pre-lock
- post-lock
- pre-unlock
- post-unlock</t>
        </r>
      </text>
    </comment>
    <comment ref="J59" authorId="0">
      <text>
        <r>
          <rPr>
            <sz val="8"/>
            <color indexed="81"/>
            <rFont val="Tahoma"/>
            <family val="2"/>
          </rPr>
          <t>API; triggers; jobs</t>
        </r>
      </text>
    </comment>
    <comment ref="L59" authorId="0">
      <text>
        <r>
          <rPr>
            <b/>
            <sz val="9"/>
            <color indexed="81"/>
            <rFont val="Tahoma"/>
            <charset val="1"/>
          </rPr>
          <t>Author:</t>
        </r>
        <r>
          <rPr>
            <sz val="9"/>
            <color indexed="81"/>
            <rFont val="Tahoma"/>
            <charset val="1"/>
          </rPr>
          <t xml:space="preserve">
Extendibility available via mercurial hooks at a machine level, user level and repository level. </t>
        </r>
      </text>
    </comment>
    <comment ref="P59" authorId="0">
      <text>
        <r>
          <rPr>
            <b/>
            <sz val="8"/>
            <color indexed="81"/>
            <rFont val="Tahoma"/>
            <family val="2"/>
          </rPr>
          <t>Author:</t>
        </r>
        <r>
          <rPr>
            <sz val="8"/>
            <color indexed="81"/>
            <rFont val="Tahoma"/>
            <family val="2"/>
          </rPr>
          <t xml:space="preserve">
using triggers</t>
        </r>
      </text>
    </comment>
    <comment ref="F60" authorId="0">
      <text>
        <r>
          <rPr>
            <b/>
            <sz val="8"/>
            <color indexed="81"/>
            <rFont val="Tahoma"/>
            <family val="2"/>
          </rPr>
          <t>Author:</t>
        </r>
        <r>
          <rPr>
            <sz val="8"/>
            <color indexed="81"/>
            <rFont val="Tahoma"/>
            <family val="2"/>
          </rPr>
          <t xml:space="preserve">
Both the multiple workspace and shelving features allow for multiple streams of work.</t>
        </r>
      </text>
    </comment>
    <comment ref="H60" authorId="0">
      <text>
        <r>
          <rPr>
            <b/>
            <sz val="8"/>
            <color indexed="81"/>
            <rFont val="Tahoma"/>
            <charset val="1"/>
          </rPr>
          <t>Author:</t>
        </r>
        <r>
          <rPr>
            <sz val="8"/>
            <color indexed="81"/>
            <rFont val="Tahoma"/>
            <charset val="1"/>
          </rPr>
          <t xml:space="preserve">
- are treated as folder</t>
        </r>
      </text>
    </comment>
    <comment ref="L60" authorId="0">
      <text>
        <r>
          <rPr>
            <b/>
            <sz val="9"/>
            <color indexed="81"/>
            <rFont val="Tahoma"/>
            <charset val="1"/>
          </rPr>
          <t>Author:</t>
        </r>
        <r>
          <rPr>
            <sz val="9"/>
            <color indexed="81"/>
            <rFont val="Tahoma"/>
            <charset val="1"/>
          </rPr>
          <t xml:space="preserve">
Can have as many local streams as local disk space allows. They can be clones of one main dev streams for different features or releases, or can be clones of different projects repositories. </t>
        </r>
      </text>
    </comment>
    <comment ref="H65" authorId="0">
      <text>
        <r>
          <rPr>
            <b/>
            <sz val="8"/>
            <color indexed="81"/>
            <rFont val="Tahoma"/>
            <charset val="1"/>
          </rPr>
          <t>Author:</t>
        </r>
        <r>
          <rPr>
            <sz val="8"/>
            <color indexed="81"/>
            <rFont val="Tahoma"/>
            <charset val="1"/>
          </rPr>
          <t xml:space="preserve">
- 103 seconds - Add state1 into the trunk
- 3 seconds - Create integration stream (branch) at server
- 68 seconds - Update the integration stream content from server</t>
        </r>
      </text>
    </comment>
    <comment ref="R65" authorId="0">
      <text>
        <r>
          <rPr>
            <b/>
            <sz val="9"/>
            <color indexed="81"/>
            <rFont val="Tahoma"/>
            <charset val="1"/>
          </rPr>
          <t>Author:</t>
        </r>
        <r>
          <rPr>
            <sz val="9"/>
            <color indexed="81"/>
            <rFont val="Tahoma"/>
            <charset val="1"/>
          </rPr>
          <t xml:space="preserve">
These figures are not correct, the procedure was not properly followed</t>
        </r>
      </text>
    </comment>
    <comment ref="H66" authorId="0">
      <text>
        <r>
          <rPr>
            <b/>
            <sz val="8"/>
            <color indexed="81"/>
            <rFont val="Tahoma"/>
            <charset val="1"/>
          </rPr>
          <t>Author:</t>
        </r>
        <r>
          <rPr>
            <sz val="8"/>
            <color indexed="81"/>
            <rFont val="Tahoma"/>
            <charset val="1"/>
          </rPr>
          <t xml:space="preserve">
- 3 seconds - to create Stream A on server
- 67 seconds - to retrieve Stream A from server
- 4 seconds - to create Stream B on server
- 89 seconds - to retrieve Stream B from server</t>
        </r>
      </text>
    </comment>
    <comment ref="H67" authorId="0">
      <text>
        <r>
          <rPr>
            <b/>
            <sz val="8"/>
            <color indexed="81"/>
            <rFont val="Tahoma"/>
            <charset val="1"/>
          </rPr>
          <t>Author:</t>
        </r>
        <r>
          <rPr>
            <sz val="8"/>
            <color indexed="81"/>
            <rFont val="Tahoma"/>
            <charset val="1"/>
          </rPr>
          <t xml:space="preserve">
- 33 seconds - to commit changes</t>
        </r>
      </text>
    </comment>
    <comment ref="H68" authorId="0">
      <text>
        <r>
          <rPr>
            <b/>
            <sz val="8"/>
            <color indexed="81"/>
            <rFont val="Tahoma"/>
            <charset val="1"/>
          </rPr>
          <t>Author:</t>
        </r>
        <r>
          <rPr>
            <sz val="8"/>
            <color indexed="81"/>
            <rFont val="Tahoma"/>
            <charset val="1"/>
          </rPr>
          <t xml:space="preserve">
- 17 seconds - to merge (SreamA as the master)
- 20 seconds - to commit</t>
        </r>
      </text>
    </comment>
    <comment ref="H69" authorId="0">
      <text>
        <r>
          <rPr>
            <b/>
            <sz val="8"/>
            <color indexed="81"/>
            <rFont val="Tahoma"/>
            <charset val="1"/>
          </rPr>
          <t>Author:</t>
        </r>
        <r>
          <rPr>
            <sz val="8"/>
            <color indexed="81"/>
            <rFont val="Tahoma"/>
            <charset val="1"/>
          </rPr>
          <t xml:space="preserve">
- 29 seconds - to commit</t>
        </r>
      </text>
    </comment>
    <comment ref="H70" authorId="0">
      <text>
        <r>
          <rPr>
            <b/>
            <sz val="8"/>
            <color indexed="81"/>
            <rFont val="Tahoma"/>
            <charset val="1"/>
          </rPr>
          <t>Author:</t>
        </r>
        <r>
          <rPr>
            <sz val="8"/>
            <color indexed="81"/>
            <rFont val="Tahoma"/>
            <charset val="1"/>
          </rPr>
          <t xml:space="preserve">
- 20 seconds - to pull changes and resolve conflict later</t>
        </r>
      </text>
    </comment>
    <comment ref="H71" authorId="0">
      <text>
        <r>
          <rPr>
            <b/>
            <sz val="8"/>
            <color indexed="81"/>
            <rFont val="Tahoma"/>
            <charset val="1"/>
          </rPr>
          <t>Author:</t>
        </r>
        <r>
          <rPr>
            <sz val="8"/>
            <color indexed="81"/>
            <rFont val="Tahoma"/>
            <charset val="1"/>
          </rPr>
          <t xml:space="preserve">
- 7 seconds to commit changes</t>
        </r>
      </text>
    </comment>
    <comment ref="H72" authorId="0">
      <text>
        <r>
          <rPr>
            <b/>
            <sz val="8"/>
            <color indexed="81"/>
            <rFont val="Tahoma"/>
            <charset val="1"/>
          </rPr>
          <t>Author:</t>
        </r>
        <r>
          <rPr>
            <sz val="8"/>
            <color indexed="81"/>
            <rFont val="Tahoma"/>
            <charset val="1"/>
          </rPr>
          <t xml:space="preserve">
- 11 seconds - to merge to Integration Stream</t>
        </r>
      </text>
    </comment>
    <comment ref="H73" authorId="0">
      <text>
        <r>
          <rPr>
            <b/>
            <sz val="8"/>
            <color indexed="81"/>
            <rFont val="Tahoma"/>
            <charset val="1"/>
          </rPr>
          <t>Author:</t>
        </r>
        <r>
          <rPr>
            <sz val="8"/>
            <color indexed="81"/>
            <rFont val="Tahoma"/>
            <charset val="1"/>
          </rPr>
          <t xml:space="preserve">
- 12 seconds - to commit</t>
        </r>
      </text>
    </comment>
    <comment ref="H79" authorId="0">
      <text>
        <r>
          <rPr>
            <b/>
            <sz val="8"/>
            <color indexed="81"/>
            <rFont val="Tahoma"/>
            <charset val="1"/>
          </rPr>
          <t xml:space="preserve">Author:
****Performance of the UI suffer when add ~5000 files at once****
</t>
        </r>
        <r>
          <rPr>
            <sz val="8"/>
            <color indexed="81"/>
            <rFont val="Tahoma"/>
            <charset val="1"/>
          </rPr>
          <t xml:space="preserve">
- 1244 seconds (20+ minutes) - Add state1 into the trunk
- 4 seconds - Create integration stream (branch) at server
- 552 seconds (9+ minutes) - Update the integration stream content from server</t>
        </r>
      </text>
    </comment>
    <comment ref="R79" authorId="0">
      <text>
        <r>
          <rPr>
            <b/>
            <sz val="9"/>
            <color indexed="81"/>
            <rFont val="Tahoma"/>
            <charset val="1"/>
          </rPr>
          <t>Author:</t>
        </r>
        <r>
          <rPr>
            <sz val="9"/>
            <color indexed="81"/>
            <rFont val="Tahoma"/>
            <charset val="1"/>
          </rPr>
          <t xml:space="preserve">
These figures are not correct, the procedure was not properly followed</t>
        </r>
      </text>
    </comment>
    <comment ref="H80" authorId="0">
      <text>
        <r>
          <rPr>
            <b/>
            <sz val="8"/>
            <color indexed="81"/>
            <rFont val="Tahoma"/>
            <charset val="1"/>
          </rPr>
          <t>Author:</t>
        </r>
        <r>
          <rPr>
            <sz val="8"/>
            <color indexed="81"/>
            <rFont val="Tahoma"/>
            <charset val="1"/>
          </rPr>
          <t xml:space="preserve">
- 3 seconds - to create Stream A on server
- 690 seconds (11+ minutes) - to retrieve Stream A from server
- 3 seconds - to create Stream B on server
- 758 seconds (12+ minutes) - to retrieve Stream B from server</t>
        </r>
      </text>
    </comment>
    <comment ref="H81" authorId="0">
      <text>
        <r>
          <rPr>
            <b/>
            <sz val="8"/>
            <color indexed="81"/>
            <rFont val="Tahoma"/>
            <charset val="1"/>
          </rPr>
          <t xml:space="preserve">Author:
**** take nearly 1 minutes to work out what has changed ****
**** take another 1 minutes to get prepare the commit command ****
</t>
        </r>
        <r>
          <rPr>
            <sz val="8"/>
            <color indexed="81"/>
            <rFont val="Tahoma"/>
            <charset val="1"/>
          </rPr>
          <t xml:space="preserve">
- 444 seconds (7+ minutes) - to commit changes</t>
        </r>
      </text>
    </comment>
    <comment ref="H82" authorId="0">
      <text>
        <r>
          <rPr>
            <b/>
            <sz val="8"/>
            <color indexed="81"/>
            <rFont val="Tahoma"/>
            <charset val="1"/>
          </rPr>
          <t xml:space="preserve">Author:
**** take 189 seconds to do a dry run (preview) merge ****
</t>
        </r>
        <r>
          <rPr>
            <sz val="8"/>
            <color indexed="81"/>
            <rFont val="Tahoma"/>
            <charset val="1"/>
          </rPr>
          <t xml:space="preserve">
- 183 seconds - to merge (SreamA as the master)
- 271 seconds - to commit</t>
        </r>
      </text>
    </comment>
    <comment ref="H83" authorId="0">
      <text>
        <r>
          <rPr>
            <b/>
            <sz val="8"/>
            <color indexed="81"/>
            <rFont val="Tahoma"/>
            <charset val="1"/>
          </rPr>
          <t xml:space="preserve">Author:
**** take 1 minutes to work out changes ****
**** take 1 minutes to get ready for commit command ****
</t>
        </r>
        <r>
          <rPr>
            <sz val="8"/>
            <color indexed="81"/>
            <rFont val="Tahoma"/>
            <charset val="1"/>
          </rPr>
          <t xml:space="preserve">
- 402 seconds - to commit</t>
        </r>
      </text>
    </comment>
    <comment ref="H84" authorId="0">
      <text>
        <r>
          <rPr>
            <b/>
            <sz val="8"/>
            <color indexed="81"/>
            <rFont val="Tahoma"/>
            <charset val="1"/>
          </rPr>
          <t>Author:</t>
        </r>
        <r>
          <rPr>
            <sz val="8"/>
            <color indexed="81"/>
            <rFont val="Tahoma"/>
            <charset val="1"/>
          </rPr>
          <t xml:space="preserve">
- 219 seconds - to pull changes and resolve conflict later</t>
        </r>
      </text>
    </comment>
    <comment ref="H85" authorId="0">
      <text>
        <r>
          <rPr>
            <b/>
            <sz val="8"/>
            <color indexed="81"/>
            <rFont val="Tahoma"/>
            <charset val="1"/>
          </rPr>
          <t>Author:</t>
        </r>
        <r>
          <rPr>
            <sz val="8"/>
            <color indexed="81"/>
            <rFont val="Tahoma"/>
            <charset val="1"/>
          </rPr>
          <t xml:space="preserve">
- 19 seconds to commit changes</t>
        </r>
      </text>
    </comment>
    <comment ref="H86" authorId="0">
      <text>
        <r>
          <rPr>
            <b/>
            <sz val="8"/>
            <color indexed="81"/>
            <rFont val="Tahoma"/>
            <charset val="1"/>
          </rPr>
          <t>Author:</t>
        </r>
        <r>
          <rPr>
            <sz val="8"/>
            <color indexed="81"/>
            <rFont val="Tahoma"/>
            <charset val="1"/>
          </rPr>
          <t xml:space="preserve">
- 586 seconds (9+ minutes) - to merge to Integration Stream
- 46 seconds - to commit changes</t>
        </r>
      </text>
    </comment>
    <comment ref="H87" authorId="0">
      <text>
        <r>
          <rPr>
            <b/>
            <sz val="8"/>
            <color indexed="81"/>
            <rFont val="Tahoma"/>
            <charset val="1"/>
          </rPr>
          <t>Author:</t>
        </r>
        <r>
          <rPr>
            <sz val="8"/>
            <color indexed="81"/>
            <rFont val="Tahoma"/>
            <charset val="1"/>
          </rPr>
          <t xml:space="preserve">
- 223 seconds - to merge changes
- 50 seconds to commit changes</t>
        </r>
      </text>
    </comment>
    <comment ref="F93" authorId="0">
      <text>
        <r>
          <rPr>
            <b/>
            <sz val="9"/>
            <color indexed="81"/>
            <rFont val="Tahoma"/>
            <charset val="1"/>
          </rPr>
          <t>Author:</t>
        </r>
        <r>
          <rPr>
            <sz val="9"/>
            <color indexed="81"/>
            <rFont val="Tahoma"/>
            <charset val="1"/>
          </rPr>
          <t xml:space="preserve">
These don’t look right</t>
        </r>
      </text>
    </comment>
    <comment ref="H93" authorId="0">
      <text>
        <r>
          <rPr>
            <b/>
            <sz val="8"/>
            <color indexed="81"/>
            <rFont val="Tahoma"/>
            <charset val="1"/>
          </rPr>
          <t>Author:</t>
        </r>
        <r>
          <rPr>
            <sz val="8"/>
            <color indexed="81"/>
            <rFont val="Tahoma"/>
            <charset val="1"/>
          </rPr>
          <t xml:space="preserve">
- 1060 seconds (17+ minutes) - Add state1 into the trunk
- 4 seconds - Create integration stream (branch) at server
- 552 seconds (9 minutes+) - Update the integration stream content from server</t>
        </r>
      </text>
    </comment>
    <comment ref="H94" authorId="0">
      <text>
        <r>
          <rPr>
            <b/>
            <sz val="8"/>
            <color indexed="81"/>
            <rFont val="Tahoma"/>
            <charset val="1"/>
          </rPr>
          <t>Author:</t>
        </r>
        <r>
          <rPr>
            <sz val="8"/>
            <color indexed="81"/>
            <rFont val="Tahoma"/>
            <charset val="1"/>
          </rPr>
          <t xml:space="preserve">
- 4 seconds - to create Stream A on server
- 600 seconds - to retrieve Stream A from server
- 4 seconds - to create Stream B on server
- 600 seconds - to retrieve Stream B from server</t>
        </r>
      </text>
    </comment>
    <comment ref="H95" authorId="0">
      <text>
        <r>
          <rPr>
            <b/>
            <sz val="8"/>
            <color indexed="81"/>
            <rFont val="Tahoma"/>
            <charset val="1"/>
          </rPr>
          <t>Author:</t>
        </r>
        <r>
          <rPr>
            <sz val="8"/>
            <color indexed="81"/>
            <rFont val="Tahoma"/>
            <charset val="1"/>
          </rPr>
          <t xml:space="preserve">
- 103 seconds - to commit changes</t>
        </r>
      </text>
    </comment>
    <comment ref="H96" authorId="0">
      <text>
        <r>
          <rPr>
            <b/>
            <sz val="8"/>
            <color indexed="81"/>
            <rFont val="Tahoma"/>
            <charset val="1"/>
          </rPr>
          <t>Author:</t>
        </r>
        <r>
          <rPr>
            <sz val="8"/>
            <color indexed="81"/>
            <rFont val="Tahoma"/>
            <charset val="1"/>
          </rPr>
          <t xml:space="preserve">
- 67 seconds - to merge (SreamA as the master)
- 66 seconds - to commit</t>
        </r>
      </text>
    </comment>
    <comment ref="H97" authorId="0">
      <text>
        <r>
          <rPr>
            <b/>
            <sz val="8"/>
            <color indexed="81"/>
            <rFont val="Tahoma"/>
            <charset val="1"/>
          </rPr>
          <t>Author:</t>
        </r>
        <r>
          <rPr>
            <sz val="8"/>
            <color indexed="81"/>
            <rFont val="Tahoma"/>
            <charset val="1"/>
          </rPr>
          <t xml:space="preserve">
- 121 seconds - to commit</t>
        </r>
      </text>
    </comment>
    <comment ref="H98" authorId="0">
      <text>
        <r>
          <rPr>
            <b/>
            <sz val="8"/>
            <color indexed="81"/>
            <rFont val="Tahoma"/>
            <charset val="1"/>
          </rPr>
          <t>Author:</t>
        </r>
        <r>
          <rPr>
            <sz val="8"/>
            <color indexed="81"/>
            <rFont val="Tahoma"/>
            <charset val="1"/>
          </rPr>
          <t xml:space="preserve">
- 71 seconds - to pull changes and resolve conflict later</t>
        </r>
      </text>
    </comment>
    <comment ref="H99" authorId="0">
      <text>
        <r>
          <rPr>
            <b/>
            <sz val="8"/>
            <color indexed="81"/>
            <rFont val="Tahoma"/>
            <charset val="1"/>
          </rPr>
          <t>Author:</t>
        </r>
        <r>
          <rPr>
            <sz val="8"/>
            <color indexed="81"/>
            <rFont val="Tahoma"/>
            <charset val="1"/>
          </rPr>
          <t xml:space="preserve">
- 47 seconds to commit changes</t>
        </r>
      </text>
    </comment>
    <comment ref="H100" authorId="0">
      <text>
        <r>
          <rPr>
            <b/>
            <sz val="8"/>
            <color indexed="81"/>
            <rFont val="Tahoma"/>
            <charset val="1"/>
          </rPr>
          <t>Author:</t>
        </r>
        <r>
          <rPr>
            <sz val="8"/>
            <color indexed="81"/>
            <rFont val="Tahoma"/>
            <charset val="1"/>
          </rPr>
          <t xml:space="preserve">
- 10 seconds - to merge to Integration Stream</t>
        </r>
      </text>
    </comment>
    <comment ref="H101" authorId="0">
      <text>
        <r>
          <rPr>
            <b/>
            <sz val="8"/>
            <color indexed="81"/>
            <rFont val="Tahoma"/>
            <charset val="1"/>
          </rPr>
          <t>Author:</t>
        </r>
        <r>
          <rPr>
            <sz val="8"/>
            <color indexed="81"/>
            <rFont val="Tahoma"/>
            <charset val="1"/>
          </rPr>
          <t xml:space="preserve">
- 8 seconds - to commit</t>
        </r>
      </text>
    </comment>
  </commentList>
</comments>
</file>

<file path=xl/sharedStrings.xml><?xml version="1.0" encoding="utf-8"?>
<sst xmlns="http://schemas.openxmlformats.org/spreadsheetml/2006/main" count="395" uniqueCount="211">
  <si>
    <t>Mercurial</t>
  </si>
  <si>
    <t>TFS</t>
  </si>
  <si>
    <t>Git</t>
  </si>
  <si>
    <t>Subversion</t>
  </si>
  <si>
    <t>Perforce</t>
  </si>
  <si>
    <t>ClearCase</t>
  </si>
  <si>
    <t>AccuRev</t>
  </si>
  <si>
    <t>3.1.1</t>
  </si>
  <si>
    <t>Security</t>
  </si>
  <si>
    <t>Restrict server access to repositories ‘no access’, ‘read only’, and ‘read/write access’</t>
  </si>
  <si>
    <t>Mandatory</t>
  </si>
  <si>
    <t>3.1.2</t>
  </si>
  <si>
    <t>Restrict access per branch</t>
  </si>
  <si>
    <t>Desirable</t>
  </si>
  <si>
    <t>3.1.3</t>
  </si>
  <si>
    <t>Integrated AD authentication and group management</t>
  </si>
  <si>
    <t>Nice to have</t>
  </si>
  <si>
    <t>3.2.1</t>
  </si>
  <si>
    <t>Reliability</t>
  </si>
  <si>
    <t>Ability to backup repositories</t>
  </si>
  <si>
    <t>3.2.2</t>
  </si>
  <si>
    <t>Ability to support repository server in DR</t>
  </si>
  <si>
    <t>3.2.3</t>
  </si>
  <si>
    <t>Ability to support 99.5% uptime, reliability is very important</t>
  </si>
  <si>
    <t>3.3.1</t>
  </si>
  <si>
    <t>Support</t>
  </si>
  <si>
    <t>Internal first level support of some kind</t>
  </si>
  <si>
    <t>3.3.2</t>
  </si>
  <si>
    <t>External Second level support of some kind</t>
  </si>
  <si>
    <t>3.3.3</t>
  </si>
  <si>
    <t>Individual users should require virtually no support day to day due to extreme stability</t>
  </si>
  <si>
    <t>3.3.4</t>
  </si>
  <si>
    <t>Basic user guide</t>
  </si>
  <si>
    <t>3.4.1</t>
  </si>
  <si>
    <t>History</t>
  </si>
  <si>
    <t>Ability to rebuild from source control any previous version created, specifically what is in production</t>
  </si>
  <si>
    <t>3.4.2</t>
  </si>
  <si>
    <t>Code history must be immutable once delivered</t>
  </si>
  <si>
    <t>3.4.3</t>
  </si>
  <si>
    <t>Ability to roll back items to their state prior to previous check in</t>
  </si>
  <si>
    <t>3.5.1</t>
  </si>
  <si>
    <t>Scalability</t>
  </si>
  <si>
    <t>Support more than the number of users we have at NAB Wholesale (~450)</t>
  </si>
  <si>
    <t>3.5.2</t>
  </si>
  <si>
    <t>Support distributed organisation across globe and distributed teams whom collaborate on the same work.</t>
  </si>
  <si>
    <t>3.6.1</t>
  </si>
  <si>
    <t>Performance</t>
  </si>
  <si>
    <t>New users in &lt; 30 minutes</t>
  </si>
  <si>
    <t>3.6.2</t>
  </si>
  <si>
    <t>New repositories/projects &lt; 60 minutes</t>
  </si>
  <si>
    <t>3.6.3</t>
  </si>
  <si>
    <t>Checkouts &lt; 1 second if required</t>
  </si>
  <si>
    <t>3.6.4</t>
  </si>
  <si>
    <t>Code integration/delivery &lt; 5 minutes</t>
  </si>
  <si>
    <t>3.6.5</t>
  </si>
  <si>
    <t>Creation of new local workspace &lt; 10 minutes</t>
  </si>
  <si>
    <t>3.6.6</t>
  </si>
  <si>
    <t>Update of local workspace &lt; 5 minutes (less if no files affected)</t>
  </si>
  <si>
    <t>3.6.7</t>
  </si>
  <si>
    <t>Applying label to repository &lt; 20 seconds</t>
  </si>
  <si>
    <t>3.6.8</t>
  </si>
  <si>
    <t>Pulling recent history report (100+ revisions) &lt; 20 seconds</t>
  </si>
  <si>
    <t>3.6.9</t>
  </si>
  <si>
    <t>Geographically distant development teams must be able to use the tool with minimal impact to above performance</t>
  </si>
  <si>
    <t>3.6.10</t>
  </si>
  <si>
    <t>Adding 1000 files to source control should be easy and fast &lt; 20 seconds plus integration</t>
  </si>
  <si>
    <t>3.7.1</t>
  </si>
  <si>
    <t>Functionality</t>
  </si>
  <si>
    <t>Trace all deliveries to users.</t>
  </si>
  <si>
    <t>3.7.2</t>
  </si>
  <si>
    <t>Template Comment field</t>
  </si>
  <si>
    <t>3.7.3</t>
  </si>
  <si>
    <t>Comments about the delivery should be mandatory</t>
  </si>
  <si>
    <t>3.7.4</t>
  </si>
  <si>
    <t>Some level of Integration between source control and requirements/bug tracking</t>
  </si>
  <si>
    <t>3.7.5</t>
  </si>
  <si>
    <t>Flexible diff’ing between versions, including easy visual diff</t>
  </si>
  <si>
    <t>3.7.6</t>
  </si>
  <si>
    <t>Self sufficient ability to Label or tag a revision</t>
  </si>
  <si>
    <t>3.7.7</t>
  </si>
  <si>
    <t>Self sufficient ability to Branch off any version</t>
  </si>
  <si>
    <t>3.7.8</t>
  </si>
  <si>
    <t>Self sufficiently merge branches and deliveries</t>
  </si>
  <si>
    <t>3.7.9</t>
  </si>
  <si>
    <t>Work on individual workspaces</t>
  </si>
  <si>
    <t>3.7.10</t>
  </si>
  <si>
    <t>Flexible branching methodology from team to team</t>
  </si>
  <si>
    <t>3.7.11</t>
  </si>
  <si>
    <t>Source operation integration with IDE</t>
  </si>
  <si>
    <t>3.7.12</t>
  </si>
  <si>
    <t>Source control operation available outside IDE</t>
  </si>
  <si>
    <t>3.7.13</t>
  </si>
  <si>
    <t>API available to use</t>
  </si>
  <si>
    <t>3.7.14</t>
  </si>
  <si>
    <t>Users should be able to work disconnected from the central repository server</t>
  </si>
  <si>
    <t>3.7.15</t>
  </si>
  <si>
    <t>Web interface available to view version history, delivery of code and actual files</t>
  </si>
  <si>
    <t>3.7.16</t>
  </si>
  <si>
    <t>Atomic check in’s</t>
  </si>
  <si>
    <t>3.7.17</t>
  </si>
  <si>
    <t>Atomic delivery</t>
  </si>
  <si>
    <t>3.7.18</t>
  </si>
  <si>
    <t>Repository integrity checking</t>
  </si>
  <si>
    <t>3.7.19</t>
  </si>
  <si>
    <t>Available on Windows, Linux and UNIX</t>
  </si>
  <si>
    <t>3.7.20</t>
  </si>
  <si>
    <t>Central co-location of repositories for accessibility, access control, and backup</t>
  </si>
  <si>
    <t>3.7.21</t>
  </si>
  <si>
    <t>Storage of binary files for dependent libraries</t>
  </si>
  <si>
    <t>3.7.22</t>
  </si>
  <si>
    <t>3.7.23</t>
  </si>
  <si>
    <t>Concurrent checkout of files</t>
  </si>
  <si>
    <t>3.7.24</t>
  </si>
  <si>
    <t>Merge conflict resolution using 3 way visual merge</t>
  </si>
  <si>
    <t>3.7.25</t>
  </si>
  <si>
    <t>Shelve changes without delivery for later</t>
  </si>
  <si>
    <t>3.7.26</t>
  </si>
  <si>
    <t>Branch part of tree, where global repository is a feature</t>
  </si>
  <si>
    <t>Mandatory if global repository</t>
  </si>
  <si>
    <t>3.7.27</t>
  </si>
  <si>
    <t>Ability to handle new elements with same name being added to different branches.</t>
  </si>
  <si>
    <t>3.7.29</t>
  </si>
  <si>
    <t>Rename support (history kept)</t>
  </si>
  <si>
    <t>3.7.30</t>
  </si>
  <si>
    <t>Incremental update of workspace</t>
  </si>
  <si>
    <t>3.7.31</t>
  </si>
  <si>
    <t>Source code blame function</t>
  </si>
  <si>
    <t>3.7.32</t>
  </si>
  <si>
    <t>Extend functionality to enforce certain actions</t>
  </si>
  <si>
    <t>3.7.33</t>
  </si>
  <si>
    <t>Ability to easily work on multiple streams of work</t>
  </si>
  <si>
    <t>If this and the next are done as one step, record one time</t>
  </si>
  <si>
    <t>Pull/Update Stream A with all changes from Integration (which should include what was committed on Stream B) (NEW)</t>
  </si>
  <si>
    <t>Import state 1 to an integration Stream (however that is achieved)</t>
  </si>
  <si>
    <t>Clone it twice (stream A and B)</t>
  </si>
  <si>
    <t>Copy state 2 of stream A and commit changes</t>
  </si>
  <si>
    <t>Deliver changes to integration Stream</t>
  </si>
  <si>
    <t xml:space="preserve">Copy state 3 over stream B and commit </t>
  </si>
  <si>
    <t xml:space="preserve">Pull in changes from integration onto Stream B </t>
  </si>
  <si>
    <t>Merge on stream B the changes pulled from integration (state2) with the local changes (state3)</t>
  </si>
  <si>
    <t>Deliver result of merge on Stream B to integration stream</t>
  </si>
  <si>
    <t>RTC</t>
  </si>
  <si>
    <t>Could a simple one page cheat sheet be created for users to reference.</t>
  </si>
  <si>
    <t>Distributed tools have the advantage here, any client server tool was marked down.</t>
  </si>
  <si>
    <t>Time taken to create a new users and/or give them access to the central repository.</t>
  </si>
  <si>
    <t>Is a server request needed to checkout and enable editing a file.</t>
  </si>
  <si>
    <t>Is it a constant time to apply a label, or does it depend on how many files the label needs to be applied to.</t>
  </si>
  <si>
    <t>Marked down if it had to be implemented via hooks that could be subverted by the user</t>
  </si>
  <si>
    <t>3 if tool does it, 2 if it is possible through 3rd party plugins and hooks, 0 if not possible.</t>
  </si>
  <si>
    <t xml:space="preserve">Marked down if it is not easy to kick of a diff between any previous version. </t>
  </si>
  <si>
    <t>3 if easy and self sufficient creation of label/tag</t>
  </si>
  <si>
    <t>ease and self sufficient ability to merge branches</t>
  </si>
  <si>
    <t xml:space="preserve">Marked down if it is not easy to branch off an old version to fix a defect including creating a new workspace to fix the defect on. </t>
  </si>
  <si>
    <t>Command line operation available.</t>
  </si>
  <si>
    <t>Evil Twin</t>
  </si>
  <si>
    <t xml:space="preserve">Marked down if it is difficult to ignore files or if by default files are ignored and then adding files is a problem. </t>
  </si>
  <si>
    <t>Disadvantages</t>
  </si>
  <si>
    <t>Advantages</t>
  </si>
  <si>
    <t>Includes Defect Tracking</t>
  </si>
  <si>
    <t>Includes Requirements Tracking</t>
  </si>
  <si>
    <t>Cost</t>
  </si>
  <si>
    <t>Risks</t>
  </si>
  <si>
    <t>Bonus Features</t>
  </si>
  <si>
    <t>Username/Authentication is separate, thus potential sabotage could occur</t>
  </si>
  <si>
    <t>Open source, no vendor to sue</t>
  </si>
  <si>
    <t>Speed</t>
  </si>
  <si>
    <t>End of Life product</t>
  </si>
  <si>
    <t>Inflexible</t>
  </si>
  <si>
    <t>Poor reputation inside and outside the organisation</t>
  </si>
  <si>
    <t>Not industry direction</t>
  </si>
  <si>
    <t>Total Time 9 steps</t>
  </si>
  <si>
    <t>Typical Dev Scenario</t>
  </si>
  <si>
    <t>Clone Time</t>
  </si>
  <si>
    <t>Typical Dev Scenario 2</t>
  </si>
  <si>
    <t>All times but clone time</t>
  </si>
  <si>
    <t>Performance Testing Across Tools</t>
  </si>
  <si>
    <t>Average Across All 3 Code Sets</t>
  </si>
  <si>
    <t>All products support this feature</t>
  </si>
  <si>
    <t>More moving parts resulted in a lower score as there are more points of failure, so if it was as simple as a file share, that rated more highly than a product that had more complex requirements to support DR</t>
  </si>
  <si>
    <t>Again, more moving parts (software parts) resulted in a reduced score as it implies a greater risk of failure than something as simple as a file share</t>
  </si>
  <si>
    <t>Time taken to create a new project space to work in (not branch clone an new space of an existing one)</t>
  </si>
  <si>
    <t>The scores for this item were based on the real timings measured below</t>
  </si>
  <si>
    <t>Notes on why scores were altered compared to other tools</t>
  </si>
  <si>
    <t>Based on the ability to add large numbers of files compared to other tools</t>
  </si>
  <si>
    <t>Total Score</t>
  </si>
  <si>
    <t>Marked down if an API or easy way of creating an API (source code available) was not available</t>
  </si>
  <si>
    <t>Does a web view of the code repository exist as part of the tool</t>
  </si>
  <si>
    <t>Tools were marked down if it required external integrity checking or it it was slow or cumbersome to perform</t>
  </si>
  <si>
    <t>Marked down if binary files were second class citizens in the repository slowing down the tool or causing problems</t>
  </si>
  <si>
    <t>If the shelve feature did not exist, a 0 score was applied</t>
  </si>
  <si>
    <t>If the product had issues with 2 dev's adding a file with the same name/path the tool was marked down</t>
  </si>
  <si>
    <t>Marked down if you could not identify at a line level which user contributed that code</t>
  </si>
  <si>
    <t xml:space="preserve">Based on initial pull/push sync time as well as the ability to support remote location proxy server setup. </t>
  </si>
  <si>
    <t>in seconds</t>
  </si>
  <si>
    <t>in milliseconds</t>
  </si>
  <si>
    <t>CI integrated into IDE</t>
  </si>
  <si>
    <t>Vendor lock in, and support issues could occur</t>
  </si>
  <si>
    <t>Perforce was marked down due to its implementation not being as straight forward as others as it is done via triggers</t>
  </si>
  <si>
    <t>More complex backup requirements resulted in reduced score, i.e.. Where it required a specific thing to run</t>
  </si>
  <si>
    <t>Including how easy it is for the development teams and admin team to support the product, as well as a new staff member ramping up.</t>
  </si>
  <si>
    <t>External purchasable support, and to a lesser extent online community based support</t>
  </si>
  <si>
    <t>It just works (stable) and it is easy for the individual user to support themselves</t>
  </si>
  <si>
    <t>Can the code history be altered and/or removed through the tool without the easy ability to go back to see and restore to a previous known state. So in git, you can rewrite the history using git rebase, although unlikely to cause a problem is possible, but it was marked down anyway if it was possible due to APRA constraints and the need to go back to a specific history state</t>
  </si>
  <si>
    <t>Is it possible, and relatively easy to roll back a change while keeping the history in tact</t>
  </si>
  <si>
    <t>Tools were marked down if it was slow to produce a recent change history of the whole repository or individual files compared to other products.</t>
  </si>
  <si>
    <t xml:space="preserve">It was noted that Git/Mercurial username and security are not tied together, unless security/apra have a requirement around that, we are not marking them down for it. </t>
  </si>
  <si>
    <t>Tools were marked down if Ide integration with any of the Java and .Net ide's either did not exist or had proven to be poor.</t>
  </si>
  <si>
    <t>Distributed SCM's get the advantage here as you can do every option disconnected except delivery to central server, marked down to 1 if cant checkout while offline.</t>
  </si>
  <si>
    <t>Clear case was marked down on this requirement as its atomic delivery at a file level rather than a whole delivery level which is preferred and expected in tools these days to ensure repository integrity</t>
  </si>
  <si>
    <t>Ability to ignore files (like compiled executable)</t>
  </si>
  <si>
    <t>Tool was marked down if it required cycling through all files to check if they needed updating, rather than just knowing what has changed via some kind of delta mechanism which ultimately is far faster.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</si>
</sst>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1"/>
      <color theme="1"/>
      <name val="Calibri"/>
      <family val="2"/>
      <scheme val="minor"/>
    </font>
    <font>
      <b/>
      <sz val="18"/>
      <color theme="0"/>
      <name val="Calibri"/>
      <family val="2"/>
      <scheme val="minor"/>
    </font>
    <font>
      <b/>
      <sz val="11"/>
      <color theme="1"/>
      <name val="Calibri"/>
      <family val="2"/>
      <scheme val="minor"/>
    </font>
    <font>
      <sz val="11"/>
      <color rgb="FF006100"/>
      <name val="Calibri"/>
      <family val="2"/>
      <scheme val="minor"/>
    </font>
    <font>
      <b/>
      <sz val="11"/>
      <color rgb="FF006100"/>
      <name val="Calibri"/>
      <family val="2"/>
      <scheme val="minor"/>
    </font>
    <font>
      <sz val="9"/>
      <color indexed="81"/>
      <name val="Tahoma"/>
      <family val="2"/>
    </font>
    <font>
      <b/>
      <sz val="9"/>
      <color indexed="81"/>
      <name val="Tahoma"/>
      <family val="2"/>
    </font>
    <font>
      <b/>
      <sz val="9"/>
      <color indexed="81"/>
      <name val="Tahoma"/>
      <charset val="1"/>
    </font>
    <font>
      <sz val="9"/>
      <color indexed="81"/>
      <name val="Tahoma"/>
      <charset val="1"/>
    </font>
    <font>
      <sz val="8"/>
      <color indexed="81"/>
      <name val="Tahoma"/>
      <family val="2"/>
    </font>
    <font>
      <b/>
      <sz val="8"/>
      <color indexed="81"/>
      <name val="Tahoma"/>
      <family val="2"/>
    </font>
    <font>
      <sz val="11"/>
      <color rgb="FFFF0000"/>
      <name val="Calibri"/>
      <family val="2"/>
      <scheme val="minor"/>
    </font>
    <font>
      <b/>
      <sz val="8"/>
      <color indexed="81"/>
      <name val="Tahoma"/>
      <charset val="1"/>
    </font>
    <font>
      <sz val="8"/>
      <color indexed="81"/>
      <name val="Tahoma"/>
      <charset val="1"/>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b/>
      <u/>
      <sz val="20"/>
      <color theme="0"/>
      <name val="Calibri"/>
      <family val="2"/>
      <scheme val="minor"/>
    </font>
    <font>
      <b/>
      <sz val="12"/>
      <color theme="0"/>
      <name val="Calibri"/>
      <family val="2"/>
      <scheme val="minor"/>
    </font>
    <font>
      <b/>
      <sz val="16"/>
      <color theme="0"/>
      <name val="Calibri"/>
      <family val="2"/>
      <scheme val="minor"/>
    </font>
    <font>
      <b/>
      <sz val="20"/>
      <color theme="0"/>
      <name val="Calibri"/>
      <family val="2"/>
      <scheme val="minor"/>
    </font>
  </fonts>
  <fills count="8">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9" tint="0.39997558519241921"/>
        <bgColor indexed="64"/>
      </patternFill>
    </fill>
    <fill>
      <patternFill patternType="solid">
        <fgColor theme="3"/>
        <bgColor indexed="64"/>
      </patternFill>
    </fill>
  </fills>
  <borders count="3">
    <border>
      <left/>
      <right/>
      <top/>
      <bottom/>
      <diagonal/>
    </border>
    <border>
      <left style="medium">
        <color indexed="64"/>
      </left>
      <right/>
      <top/>
      <bottom/>
      <diagonal/>
    </border>
    <border>
      <left style="thick">
        <color indexed="64"/>
      </left>
      <right/>
      <top/>
      <bottom/>
      <diagonal/>
    </border>
  </borders>
  <cellStyleXfs count="2">
    <xf numFmtId="0" fontId="0" fillId="0" borderId="0"/>
    <xf numFmtId="0" fontId="3" fillId="2" borderId="0" applyNumberFormat="0" applyBorder="0" applyAlignment="0" applyProtection="0"/>
  </cellStyleXfs>
  <cellXfs count="92">
    <xf numFmtId="0" fontId="0" fillId="0" borderId="0" xfId="0"/>
    <xf numFmtId="0" fontId="0" fillId="0" borderId="0" xfId="0" applyAlignment="1">
      <alignment wrapText="1"/>
    </xf>
    <xf numFmtId="0" fontId="0" fillId="0" borderId="1" xfId="0" applyBorder="1" applyAlignment="1">
      <alignment wrapText="1"/>
    </xf>
    <xf numFmtId="0" fontId="3" fillId="2" borderId="0" xfId="1"/>
    <xf numFmtId="0" fontId="3" fillId="2" borderId="0" xfId="1" applyAlignment="1">
      <alignment wrapText="1"/>
    </xf>
    <xf numFmtId="0" fontId="2" fillId="0" borderId="1" xfId="0" applyFont="1" applyBorder="1"/>
    <xf numFmtId="0" fontId="4" fillId="2" borderId="1" xfId="1" applyFont="1" applyBorder="1"/>
    <xf numFmtId="0" fontId="0" fillId="0" borderId="0" xfId="0" applyBorder="1"/>
    <xf numFmtId="0" fontId="3" fillId="2" borderId="0" xfId="1" applyBorder="1"/>
    <xf numFmtId="0" fontId="3" fillId="0" borderId="0" xfId="1" applyFill="1"/>
    <xf numFmtId="0" fontId="3" fillId="0" borderId="0" xfId="1" applyFill="1" applyAlignment="1">
      <alignment wrapText="1"/>
    </xf>
    <xf numFmtId="0" fontId="3" fillId="3" borderId="1" xfId="1" applyFill="1" applyBorder="1"/>
    <xf numFmtId="0" fontId="0" fillId="0" borderId="0" xfId="0"/>
    <xf numFmtId="0" fontId="0" fillId="0" borderId="1" xfId="0" applyBorder="1"/>
    <xf numFmtId="0" fontId="3" fillId="2" borderId="1" xfId="1" applyBorder="1"/>
    <xf numFmtId="0" fontId="0" fillId="0" borderId="0" xfId="0" applyBorder="1" applyAlignment="1">
      <alignment wrapText="1"/>
    </xf>
    <xf numFmtId="0" fontId="0" fillId="0" borderId="0" xfId="0" applyBorder="1"/>
    <xf numFmtId="0" fontId="3" fillId="2" borderId="0" xfId="1" applyBorder="1"/>
    <xf numFmtId="0" fontId="11" fillId="2" borderId="1" xfId="1" applyFont="1" applyBorder="1" applyAlignment="1">
      <alignment vertical="top"/>
    </xf>
    <xf numFmtId="0" fontId="11" fillId="0" borderId="1" xfId="0" applyFont="1" applyBorder="1" applyAlignment="1">
      <alignment vertical="top"/>
    </xf>
    <xf numFmtId="3" fontId="3" fillId="2" borderId="0" xfId="1" applyNumberFormat="1"/>
    <xf numFmtId="3" fontId="0" fillId="0" borderId="0" xfId="0" applyNumberFormat="1"/>
    <xf numFmtId="3" fontId="3" fillId="4" borderId="1" xfId="1" applyNumberFormat="1" applyFill="1" applyBorder="1"/>
    <xf numFmtId="3" fontId="3" fillId="4" borderId="1" xfId="1" applyNumberFormat="1" applyFill="1" applyBorder="1" applyAlignment="1">
      <alignment vertical="top"/>
    </xf>
    <xf numFmtId="0" fontId="14" fillId="4" borderId="0" xfId="1" applyFont="1" applyFill="1"/>
    <xf numFmtId="0" fontId="14" fillId="4" borderId="0" xfId="1" applyFont="1" applyFill="1" applyAlignment="1">
      <alignment wrapText="1"/>
    </xf>
    <xf numFmtId="3" fontId="14" fillId="4" borderId="0" xfId="0" applyNumberFormat="1" applyFont="1" applyFill="1"/>
    <xf numFmtId="3" fontId="14" fillId="4" borderId="1" xfId="1" applyNumberFormat="1" applyFont="1" applyFill="1" applyBorder="1" applyAlignment="1">
      <alignment vertical="top"/>
    </xf>
    <xf numFmtId="164" fontId="14" fillId="5" borderId="0" xfId="1" applyNumberFormat="1" applyFont="1" applyFill="1"/>
    <xf numFmtId="164" fontId="14" fillId="5" borderId="0" xfId="1" applyNumberFormat="1" applyFont="1" applyFill="1" applyAlignment="1">
      <alignment wrapText="1"/>
    </xf>
    <xf numFmtId="164" fontId="14" fillId="5" borderId="0" xfId="0" applyNumberFormat="1" applyFont="1" applyFill="1"/>
    <xf numFmtId="3" fontId="0" fillId="0" borderId="1" xfId="0" applyNumberFormat="1" applyBorder="1"/>
    <xf numFmtId="3" fontId="14" fillId="4" borderId="1" xfId="0" applyNumberFormat="1" applyFont="1" applyFill="1" applyBorder="1"/>
    <xf numFmtId="164" fontId="16" fillId="5" borderId="1" xfId="1" applyNumberFormat="1" applyFont="1" applyFill="1" applyBorder="1" applyAlignment="1">
      <alignment vertical="top"/>
    </xf>
    <xf numFmtId="164" fontId="16" fillId="5" borderId="0" xfId="0" applyNumberFormat="1" applyFont="1" applyFill="1"/>
    <xf numFmtId="0" fontId="14" fillId="5" borderId="0" xfId="1" applyFont="1" applyFill="1" applyAlignment="1">
      <alignment wrapText="1"/>
    </xf>
    <xf numFmtId="0" fontId="3" fillId="0" borderId="0" xfId="1" applyFill="1" applyBorder="1"/>
    <xf numFmtId="0" fontId="14" fillId="4" borderId="0" xfId="1" applyFont="1" applyFill="1" applyBorder="1"/>
    <xf numFmtId="164" fontId="14" fillId="5" borderId="0" xfId="1" applyNumberFormat="1" applyFont="1" applyFill="1" applyBorder="1"/>
    <xf numFmtId="0" fontId="0" fillId="0" borderId="2" xfId="0" applyBorder="1" applyAlignment="1">
      <alignment wrapText="1"/>
    </xf>
    <xf numFmtId="0" fontId="0" fillId="0" borderId="2" xfId="0" applyBorder="1"/>
    <xf numFmtId="0" fontId="3" fillId="2" borderId="2" xfId="1" applyBorder="1"/>
    <xf numFmtId="3" fontId="14" fillId="4" borderId="2" xfId="1" applyNumberFormat="1" applyFont="1" applyFill="1" applyBorder="1" applyAlignment="1">
      <alignment vertical="top"/>
    </xf>
    <xf numFmtId="164" fontId="16" fillId="5" borderId="2" xfId="1" applyNumberFormat="1" applyFont="1" applyFill="1" applyBorder="1" applyAlignment="1">
      <alignment vertical="top"/>
    </xf>
    <xf numFmtId="164" fontId="16" fillId="5" borderId="0" xfId="1" applyNumberFormat="1" applyFont="1" applyFill="1" applyBorder="1" applyAlignment="1">
      <alignment vertical="top"/>
    </xf>
    <xf numFmtId="0" fontId="0" fillId="3" borderId="1" xfId="0" applyFill="1" applyBorder="1" applyAlignment="1">
      <alignment vertical="top"/>
    </xf>
    <xf numFmtId="0" fontId="0" fillId="0" borderId="0" xfId="0"/>
    <xf numFmtId="0" fontId="0" fillId="0" borderId="1" xfId="0" applyBorder="1" applyAlignment="1">
      <alignment vertical="top"/>
    </xf>
    <xf numFmtId="0" fontId="3" fillId="2" borderId="1" xfId="1" applyBorder="1" applyAlignment="1">
      <alignment vertical="top"/>
    </xf>
    <xf numFmtId="0" fontId="2" fillId="3" borderId="1" xfId="0" applyFont="1" applyFill="1" applyBorder="1"/>
    <xf numFmtId="0" fontId="0" fillId="3" borderId="0" xfId="0" applyFill="1" applyBorder="1"/>
    <xf numFmtId="0" fontId="0" fillId="3" borderId="2" xfId="0" applyFill="1" applyBorder="1"/>
    <xf numFmtId="0" fontId="0" fillId="3" borderId="0" xfId="0" applyFill="1"/>
    <xf numFmtId="0" fontId="3" fillId="3" borderId="0" xfId="1" applyFill="1"/>
    <xf numFmtId="0" fontId="0" fillId="3" borderId="1" xfId="0" applyFill="1" applyBorder="1"/>
    <xf numFmtId="3" fontId="3" fillId="6" borderId="1" xfId="1" applyNumberFormat="1" applyFill="1" applyBorder="1" applyAlignment="1">
      <alignment vertical="top"/>
    </xf>
    <xf numFmtId="0" fontId="2" fillId="0" borderId="1" xfId="0" applyFont="1" applyBorder="1" applyAlignment="1">
      <alignment wrapText="1"/>
    </xf>
    <xf numFmtId="0" fontId="15" fillId="7" borderId="0" xfId="0" applyFont="1" applyFill="1"/>
    <xf numFmtId="0" fontId="18" fillId="7" borderId="0" xfId="0" applyFont="1" applyFill="1" applyAlignment="1">
      <alignment wrapText="1"/>
    </xf>
    <xf numFmtId="0" fontId="15" fillId="7" borderId="0" xfId="0" applyFont="1" applyFill="1" applyBorder="1"/>
    <xf numFmtId="0" fontId="15" fillId="7" borderId="2" xfId="0" applyFont="1" applyFill="1" applyBorder="1"/>
    <xf numFmtId="0" fontId="14" fillId="7" borderId="1" xfId="0" applyFont="1" applyFill="1" applyBorder="1"/>
    <xf numFmtId="0" fontId="15" fillId="7" borderId="0" xfId="1" applyFont="1" applyFill="1"/>
    <xf numFmtId="0" fontId="15" fillId="7" borderId="1" xfId="0" applyFont="1" applyFill="1" applyBorder="1" applyAlignment="1">
      <alignment vertical="top"/>
    </xf>
    <xf numFmtId="0" fontId="15" fillId="7" borderId="1" xfId="0" applyFont="1" applyFill="1" applyBorder="1"/>
    <xf numFmtId="3" fontId="16" fillId="4" borderId="2" xfId="1" applyNumberFormat="1" applyFont="1" applyFill="1" applyBorder="1" applyAlignment="1">
      <alignment vertical="top"/>
    </xf>
    <xf numFmtId="3" fontId="16" fillId="4" borderId="0" xfId="0" applyNumberFormat="1" applyFont="1" applyFill="1"/>
    <xf numFmtId="3" fontId="16" fillId="4" borderId="1" xfId="1" applyNumberFormat="1" applyFont="1" applyFill="1" applyBorder="1" applyAlignment="1">
      <alignment vertical="top"/>
    </xf>
    <xf numFmtId="3" fontId="16" fillId="4" borderId="0" xfId="1" applyNumberFormat="1" applyFont="1" applyFill="1"/>
    <xf numFmtId="0" fontId="17" fillId="2" borderId="1" xfId="1" applyFont="1" applyBorder="1" applyAlignment="1">
      <alignment vertical="top"/>
    </xf>
    <xf numFmtId="0" fontId="17" fillId="0" borderId="1" xfId="0" applyFont="1" applyBorder="1" applyAlignment="1">
      <alignment vertical="top"/>
    </xf>
    <xf numFmtId="0" fontId="0" fillId="0" borderId="0" xfId="0" applyBorder="1" applyAlignment="1">
      <alignment vertical="top"/>
    </xf>
    <xf numFmtId="0" fontId="15" fillId="7" borderId="1" xfId="0" applyFont="1" applyFill="1" applyBorder="1" applyAlignment="1">
      <alignment vertical="top" wrapText="1"/>
    </xf>
    <xf numFmtId="0" fontId="3" fillId="2" borderId="1" xfId="1" applyBorder="1" applyAlignment="1">
      <alignment vertical="top" wrapText="1"/>
    </xf>
    <xf numFmtId="0" fontId="0" fillId="0" borderId="1" xfId="0" applyBorder="1" applyAlignment="1">
      <alignment vertical="top" wrapText="1"/>
    </xf>
    <xf numFmtId="0" fontId="17" fillId="2" borderId="1" xfId="1" applyFont="1" applyBorder="1" applyAlignment="1">
      <alignment vertical="top" wrapText="1"/>
    </xf>
    <xf numFmtId="0" fontId="17" fillId="0" borderId="1" xfId="0" applyFont="1" applyBorder="1" applyAlignment="1">
      <alignment vertical="top" wrapText="1"/>
    </xf>
    <xf numFmtId="0" fontId="11" fillId="2" borderId="1" xfId="1" applyFont="1" applyBorder="1" applyAlignment="1">
      <alignment vertical="top" wrapText="1"/>
    </xf>
    <xf numFmtId="0" fontId="3" fillId="0" borderId="1" xfId="1" applyFill="1" applyBorder="1" applyAlignment="1">
      <alignment vertical="top" wrapText="1"/>
    </xf>
    <xf numFmtId="0" fontId="14" fillId="4" borderId="1" xfId="1" applyFont="1" applyFill="1" applyBorder="1" applyAlignment="1">
      <alignment vertical="top" wrapText="1"/>
    </xf>
    <xf numFmtId="0" fontId="11" fillId="0" borderId="1" xfId="1" applyFont="1" applyFill="1" applyBorder="1" applyAlignment="1">
      <alignment vertical="top" wrapText="1"/>
    </xf>
    <xf numFmtId="164" fontId="14" fillId="5" borderId="1" xfId="1" applyNumberFormat="1" applyFont="1" applyFill="1" applyBorder="1" applyAlignment="1">
      <alignment vertical="top" wrapText="1"/>
    </xf>
    <xf numFmtId="0" fontId="21" fillId="7" borderId="0" xfId="0" applyFont="1" applyFill="1" applyAlignment="1">
      <alignment wrapText="1"/>
    </xf>
    <xf numFmtId="0" fontId="1" fillId="7" borderId="0" xfId="0" applyFont="1" applyFill="1" applyAlignment="1">
      <alignment wrapText="1"/>
    </xf>
    <xf numFmtId="0" fontId="20" fillId="7" borderId="0" xfId="0" applyFont="1" applyFill="1" applyAlignment="1">
      <alignment wrapText="1"/>
    </xf>
    <xf numFmtId="0" fontId="19" fillId="7" borderId="0" xfId="0" applyFont="1" applyFill="1" applyAlignment="1">
      <alignment wrapText="1"/>
    </xf>
    <xf numFmtId="0" fontId="20" fillId="7" borderId="0" xfId="0" applyFont="1" applyFill="1" applyAlignment="1">
      <alignment textRotation="45" wrapText="1"/>
    </xf>
    <xf numFmtId="3" fontId="17" fillId="0" borderId="0" xfId="0" applyNumberFormat="1" applyFont="1"/>
    <xf numFmtId="3" fontId="16" fillId="4" borderId="1" xfId="0" applyNumberFormat="1" applyFont="1" applyFill="1" applyBorder="1"/>
    <xf numFmtId="3" fontId="16" fillId="4" borderId="0" xfId="1" applyNumberFormat="1" applyFont="1" applyFill="1" applyBorder="1" applyAlignment="1">
      <alignment vertical="top"/>
    </xf>
    <xf numFmtId="0" fontId="3" fillId="0" borderId="0" xfId="1" applyFill="1" applyAlignment="1">
      <alignment horizontal="left" wrapText="1"/>
    </xf>
    <xf numFmtId="0" fontId="3" fillId="2" borderId="0" xfId="1" applyAlignment="1">
      <alignment horizontal="left" wrapText="1"/>
    </xf>
  </cellXfs>
  <cellStyles count="2">
    <cellStyle name="Good" xfId="1" builtinId="26"/>
    <cellStyle name="Normal" xfId="0" builtinId="0"/>
  </cellStyles>
  <dxfs count="0"/>
  <tableStyles count="0" defaultTableStyle="TableStyleMedium2" defaultPivotStyle="PivotStyleMedium9"/>
  <colors>
    <mruColors>
      <color rgb="FF8CFE97"/>
      <color rgb="FF29FF4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59"/>
  <sheetViews>
    <sheetView tabSelected="1" zoomScaleNormal="100" workbookViewId="0">
      <pane xSplit="3" ySplit="1" topLeftCell="D2" activePane="bottomRight" state="frozen"/>
      <selection pane="topRight" activeCell="D1" sqref="D1"/>
      <selection pane="bottomLeft" activeCell="A2" sqref="A2"/>
      <selection pane="bottomRight" activeCell="D2" sqref="D2"/>
    </sheetView>
  </sheetViews>
  <sheetFormatPr defaultRowHeight="15" x14ac:dyDescent="0.25"/>
  <cols>
    <col min="1" max="1" width="7.140625" customWidth="1"/>
    <col min="2" max="2" width="4.5703125" hidden="1" customWidth="1"/>
    <col min="3" max="3" width="104.42578125" style="1" customWidth="1"/>
    <col min="4" max="4" width="17.7109375" customWidth="1"/>
    <col min="5" max="5" width="8.5703125" style="16" hidden="1" customWidth="1"/>
    <col min="6" max="6" width="10.28515625" style="40" customWidth="1"/>
    <col min="7" max="7" width="10.28515625" style="7" hidden="1" customWidth="1"/>
    <col min="8" max="8" width="10.28515625" style="5" customWidth="1"/>
    <col min="9" max="9" width="10.28515625" style="7" hidden="1" customWidth="1"/>
    <col min="10" max="10" width="10.28515625" style="13" customWidth="1"/>
    <col min="11" max="11" width="10.28515625" style="7" hidden="1" customWidth="1"/>
    <col min="12" max="12" width="10.28515625" style="13" customWidth="1"/>
    <col min="13" max="13" width="10.28515625" style="7" hidden="1" customWidth="1"/>
    <col min="14" max="14" width="10.28515625" style="5" customWidth="1"/>
    <col min="15" max="15" width="10.28515625" style="7" hidden="1" customWidth="1"/>
    <col min="16" max="16" width="11.7109375" style="13" customWidth="1"/>
    <col min="17" max="17" width="10.28515625" style="7" hidden="1" customWidth="1"/>
    <col min="18" max="18" width="10.28515625" style="13" customWidth="1"/>
    <col min="19" max="19" width="10.28515625" style="16" hidden="1" customWidth="1"/>
    <col min="20" max="20" width="10.28515625" style="13" customWidth="1"/>
    <col min="21" max="21" width="7.85546875" style="16" hidden="1" customWidth="1"/>
    <col min="22" max="22" width="77" style="2" customWidth="1"/>
    <col min="23" max="23" width="9.140625" style="16"/>
  </cols>
  <sheetData>
    <row r="1" spans="1:23" s="82" customFormat="1" ht="69" x14ac:dyDescent="0.4">
      <c r="C1" s="82" t="s">
        <v>175</v>
      </c>
      <c r="F1" s="86" t="s">
        <v>1</v>
      </c>
      <c r="H1" s="86" t="s">
        <v>3</v>
      </c>
      <c r="I1" s="86"/>
      <c r="J1" s="86" t="s">
        <v>4</v>
      </c>
      <c r="K1" s="86"/>
      <c r="L1" s="86" t="s">
        <v>0</v>
      </c>
      <c r="M1" s="86"/>
      <c r="N1" s="86" t="s">
        <v>2</v>
      </c>
      <c r="O1" s="86"/>
      <c r="P1" s="86" t="s">
        <v>5</v>
      </c>
      <c r="Q1" s="86"/>
      <c r="R1" s="86" t="s">
        <v>6</v>
      </c>
      <c r="S1" s="86"/>
      <c r="T1" s="86" t="s">
        <v>141</v>
      </c>
      <c r="V1" s="84" t="s">
        <v>182</v>
      </c>
    </row>
    <row r="2" spans="1:23" s="85" customFormat="1" ht="23.25" x14ac:dyDescent="0.35">
      <c r="C2" s="85" t="s">
        <v>184</v>
      </c>
      <c r="F2" s="83">
        <f>SUM(G3:G61)</f>
        <v>430</v>
      </c>
      <c r="H2" s="83">
        <f>SUM(I3:I61)</f>
        <v>390</v>
      </c>
      <c r="I2" s="83"/>
      <c r="J2" s="83">
        <f>SUM(K3:K61)</f>
        <v>423</v>
      </c>
      <c r="K2" s="83"/>
      <c r="L2" s="83">
        <f>SUM(M3:M61)</f>
        <v>467</v>
      </c>
      <c r="M2" s="83"/>
      <c r="N2" s="83">
        <f>SUM(O3:O61)</f>
        <v>465</v>
      </c>
      <c r="O2" s="83"/>
      <c r="P2" s="83">
        <f>SUM(Q3:Q61)</f>
        <v>313</v>
      </c>
      <c r="Q2" s="83"/>
      <c r="R2" s="83">
        <f>SUM(S3:S61)</f>
        <v>390</v>
      </c>
      <c r="S2" s="83"/>
      <c r="T2" s="83"/>
    </row>
    <row r="3" spans="1:23" ht="15.75" customHeight="1" x14ac:dyDescent="0.25">
      <c r="G3" s="7">
        <f>F3*$E3</f>
        <v>0</v>
      </c>
      <c r="I3" s="7">
        <f>H3*$E3</f>
        <v>0</v>
      </c>
      <c r="K3" s="7">
        <f>J3*$E3</f>
        <v>0</v>
      </c>
      <c r="M3" s="7">
        <f>L3*$E3</f>
        <v>0</v>
      </c>
      <c r="O3" s="7">
        <f>N3*$E3</f>
        <v>0</v>
      </c>
      <c r="Q3" s="7">
        <f>P3*$E3</f>
        <v>0</v>
      </c>
    </row>
    <row r="4" spans="1:23" s="3" customFormat="1" ht="15.75" customHeight="1" x14ac:dyDescent="0.25">
      <c r="A4" s="3" t="s">
        <v>7</v>
      </c>
      <c r="B4" s="3" t="s">
        <v>8</v>
      </c>
      <c r="C4" s="4" t="s">
        <v>9</v>
      </c>
      <c r="D4" s="3" t="s">
        <v>10</v>
      </c>
      <c r="E4" s="17">
        <v>3</v>
      </c>
      <c r="F4" s="41">
        <v>3</v>
      </c>
      <c r="G4" s="8">
        <f t="shared" ref="G4:I19" si="0">F4*$E4</f>
        <v>9</v>
      </c>
      <c r="H4" s="6">
        <v>3</v>
      </c>
      <c r="I4" s="8">
        <f t="shared" si="0"/>
        <v>9</v>
      </c>
      <c r="J4" s="48">
        <v>3</v>
      </c>
      <c r="K4" s="8">
        <f t="shared" ref="K4" si="1">J4*$E4</f>
        <v>9</v>
      </c>
      <c r="L4" s="14">
        <v>3</v>
      </c>
      <c r="M4" s="8">
        <f t="shared" ref="M4" si="2">L4*$E4</f>
        <v>9</v>
      </c>
      <c r="N4" s="6">
        <v>3</v>
      </c>
      <c r="O4" s="8">
        <f t="shared" ref="O4" si="3">N4*$E4</f>
        <v>9</v>
      </c>
      <c r="P4" s="14">
        <v>3</v>
      </c>
      <c r="Q4" s="8">
        <f t="shared" ref="Q4" si="4">P4*$E4</f>
        <v>9</v>
      </c>
      <c r="R4" s="48">
        <v>3</v>
      </c>
      <c r="S4" s="17">
        <f t="shared" ref="S4:U4" si="5">R4*$E4</f>
        <v>9</v>
      </c>
      <c r="T4" s="13"/>
      <c r="U4" s="17">
        <f t="shared" si="5"/>
        <v>0</v>
      </c>
      <c r="V4" s="73" t="s">
        <v>177</v>
      </c>
      <c r="W4" s="17"/>
    </row>
    <row r="5" spans="1:23" ht="15.75" customHeight="1" x14ac:dyDescent="0.25">
      <c r="A5" t="s">
        <v>11</v>
      </c>
      <c r="B5" t="s">
        <v>8</v>
      </c>
      <c r="C5" s="1" t="s">
        <v>12</v>
      </c>
      <c r="D5" t="s">
        <v>13</v>
      </c>
      <c r="E5" s="16">
        <v>2</v>
      </c>
      <c r="F5" s="40">
        <v>3</v>
      </c>
      <c r="G5">
        <f t="shared" si="0"/>
        <v>6</v>
      </c>
      <c r="H5" s="5">
        <v>3</v>
      </c>
      <c r="I5">
        <f t="shared" si="0"/>
        <v>6</v>
      </c>
      <c r="J5" s="47">
        <v>3</v>
      </c>
      <c r="K5">
        <f t="shared" ref="K5" si="6">J5*$E5</f>
        <v>6</v>
      </c>
      <c r="L5" s="13">
        <v>3</v>
      </c>
      <c r="M5">
        <f t="shared" ref="M5" si="7">L5*$E5</f>
        <v>6</v>
      </c>
      <c r="N5" s="5">
        <v>3</v>
      </c>
      <c r="O5">
        <f t="shared" ref="O5" si="8">N5*$E5</f>
        <v>6</v>
      </c>
      <c r="P5" s="13">
        <v>3</v>
      </c>
      <c r="Q5">
        <f t="shared" ref="Q5" si="9">P5*$E5</f>
        <v>6</v>
      </c>
      <c r="R5" s="47">
        <v>3</v>
      </c>
      <c r="S5">
        <f t="shared" ref="S5:U5" si="10">R5*$E5</f>
        <v>6</v>
      </c>
      <c r="U5" s="12">
        <f t="shared" si="10"/>
        <v>0</v>
      </c>
      <c r="V5" s="74" t="s">
        <v>177</v>
      </c>
    </row>
    <row r="6" spans="1:23" s="3" customFormat="1" ht="15.75" customHeight="1" x14ac:dyDescent="0.25">
      <c r="A6" s="3" t="s">
        <v>14</v>
      </c>
      <c r="B6" s="3" t="s">
        <v>8</v>
      </c>
      <c r="C6" s="4" t="s">
        <v>15</v>
      </c>
      <c r="D6" s="3" t="s">
        <v>16</v>
      </c>
      <c r="E6" s="17">
        <v>1</v>
      </c>
      <c r="F6" s="41">
        <v>3</v>
      </c>
      <c r="G6" s="8">
        <f t="shared" si="0"/>
        <v>3</v>
      </c>
      <c r="H6" s="6">
        <v>3</v>
      </c>
      <c r="I6" s="8">
        <f t="shared" si="0"/>
        <v>3</v>
      </c>
      <c r="J6" s="48">
        <v>2</v>
      </c>
      <c r="K6" s="8">
        <f t="shared" ref="K6" si="11">J6*$E6</f>
        <v>2</v>
      </c>
      <c r="L6" s="14">
        <v>3</v>
      </c>
      <c r="M6" s="8">
        <f t="shared" ref="M6" si="12">L6*$E6</f>
        <v>3</v>
      </c>
      <c r="N6" s="6">
        <v>3</v>
      </c>
      <c r="O6" s="8">
        <f t="shared" ref="O6" si="13">N6*$E6</f>
        <v>3</v>
      </c>
      <c r="P6" s="14">
        <v>3</v>
      </c>
      <c r="Q6" s="8">
        <f t="shared" ref="Q6" si="14">P6*$E6</f>
        <v>3</v>
      </c>
      <c r="R6" s="48">
        <v>3</v>
      </c>
      <c r="S6" s="17">
        <f t="shared" ref="S6:U6" si="15">R6*$E6</f>
        <v>3</v>
      </c>
      <c r="T6" s="13"/>
      <c r="U6" s="17">
        <f t="shared" si="15"/>
        <v>0</v>
      </c>
      <c r="V6" s="73" t="s">
        <v>197</v>
      </c>
      <c r="W6" s="17"/>
    </row>
    <row r="7" spans="1:23" ht="15.75" customHeight="1" x14ac:dyDescent="0.25">
      <c r="A7" t="s">
        <v>17</v>
      </c>
      <c r="B7" t="s">
        <v>18</v>
      </c>
      <c r="C7" s="1" t="s">
        <v>19</v>
      </c>
      <c r="D7" t="s">
        <v>10</v>
      </c>
      <c r="E7" s="16">
        <v>3</v>
      </c>
      <c r="F7" s="40">
        <v>3</v>
      </c>
      <c r="G7">
        <f t="shared" si="0"/>
        <v>9</v>
      </c>
      <c r="H7" s="5">
        <v>2</v>
      </c>
      <c r="I7">
        <f t="shared" si="0"/>
        <v>6</v>
      </c>
      <c r="J7" s="47">
        <v>3</v>
      </c>
      <c r="K7">
        <f t="shared" ref="K7" si="16">J7*$E7</f>
        <v>9</v>
      </c>
      <c r="L7" s="13">
        <v>3</v>
      </c>
      <c r="M7">
        <f t="shared" ref="M7" si="17">L7*$E7</f>
        <v>9</v>
      </c>
      <c r="N7" s="5">
        <v>3</v>
      </c>
      <c r="O7">
        <f t="shared" ref="O7" si="18">N7*$E7</f>
        <v>9</v>
      </c>
      <c r="P7" s="13">
        <v>2</v>
      </c>
      <c r="Q7">
        <f t="shared" ref="Q7" si="19">P7*$E7</f>
        <v>6</v>
      </c>
      <c r="R7" s="47">
        <v>2</v>
      </c>
      <c r="S7">
        <f t="shared" ref="S7:U7" si="20">R7*$E7</f>
        <v>6</v>
      </c>
      <c r="U7" s="12">
        <f t="shared" si="20"/>
        <v>0</v>
      </c>
      <c r="V7" s="74" t="s">
        <v>198</v>
      </c>
    </row>
    <row r="8" spans="1:23" s="3" customFormat="1" ht="15.75" customHeight="1" x14ac:dyDescent="0.25">
      <c r="A8" s="3" t="s">
        <v>20</v>
      </c>
      <c r="B8" s="3" t="s">
        <v>18</v>
      </c>
      <c r="C8" s="4" t="s">
        <v>21</v>
      </c>
      <c r="D8" s="3" t="s">
        <v>10</v>
      </c>
      <c r="E8" s="17">
        <v>3</v>
      </c>
      <c r="F8" s="41">
        <v>3</v>
      </c>
      <c r="G8" s="3">
        <f t="shared" si="0"/>
        <v>9</v>
      </c>
      <c r="H8" s="14">
        <v>2</v>
      </c>
      <c r="I8" s="3">
        <f t="shared" si="0"/>
        <v>6</v>
      </c>
      <c r="J8" s="48">
        <v>2</v>
      </c>
      <c r="K8" s="3">
        <f t="shared" ref="K8" si="21">J8*$E8</f>
        <v>6</v>
      </c>
      <c r="L8" s="14">
        <v>3</v>
      </c>
      <c r="M8" s="3">
        <f t="shared" ref="M8" si="22">L8*$E8</f>
        <v>9</v>
      </c>
      <c r="N8" s="14">
        <v>3</v>
      </c>
      <c r="O8" s="3">
        <f t="shared" ref="O8" si="23">N8*$E8</f>
        <v>9</v>
      </c>
      <c r="P8" s="14">
        <v>2</v>
      </c>
      <c r="Q8" s="3">
        <f t="shared" ref="Q8" si="24">P8*$E8</f>
        <v>6</v>
      </c>
      <c r="R8" s="48">
        <v>2</v>
      </c>
      <c r="S8" s="3">
        <f t="shared" ref="S8:U8" si="25">R8*$E8</f>
        <v>6</v>
      </c>
      <c r="T8" s="13"/>
      <c r="U8" s="3">
        <f t="shared" si="25"/>
        <v>0</v>
      </c>
      <c r="V8" s="73" t="s">
        <v>178</v>
      </c>
      <c r="W8" s="17"/>
    </row>
    <row r="9" spans="1:23" ht="15.75" customHeight="1" x14ac:dyDescent="0.25">
      <c r="A9" t="s">
        <v>22</v>
      </c>
      <c r="B9" t="s">
        <v>18</v>
      </c>
      <c r="C9" s="1" t="s">
        <v>23</v>
      </c>
      <c r="D9" t="s">
        <v>10</v>
      </c>
      <c r="E9" s="16">
        <v>3</v>
      </c>
      <c r="F9" s="40">
        <v>2</v>
      </c>
      <c r="G9">
        <f t="shared" si="0"/>
        <v>6</v>
      </c>
      <c r="H9" s="5">
        <v>2</v>
      </c>
      <c r="I9">
        <f t="shared" si="0"/>
        <v>6</v>
      </c>
      <c r="J9" s="47">
        <v>2</v>
      </c>
      <c r="K9">
        <f t="shared" ref="K9" si="26">J9*$E9</f>
        <v>6</v>
      </c>
      <c r="L9" s="13">
        <v>3</v>
      </c>
      <c r="M9">
        <f t="shared" ref="M9" si="27">L9*$E9</f>
        <v>9</v>
      </c>
      <c r="N9" s="5">
        <v>3</v>
      </c>
      <c r="O9">
        <f t="shared" ref="O9" si="28">N9*$E9</f>
        <v>9</v>
      </c>
      <c r="P9" s="13">
        <v>2</v>
      </c>
      <c r="Q9">
        <f t="shared" ref="Q9" si="29">P9*$E9</f>
        <v>6</v>
      </c>
      <c r="R9" s="47">
        <v>2</v>
      </c>
      <c r="S9">
        <f t="shared" ref="S9:U9" si="30">R9*$E9</f>
        <v>6</v>
      </c>
      <c r="U9" s="12">
        <f t="shared" si="30"/>
        <v>0</v>
      </c>
      <c r="V9" s="74" t="s">
        <v>179</v>
      </c>
    </row>
    <row r="10" spans="1:23" s="3" customFormat="1" ht="15.75" customHeight="1" x14ac:dyDescent="0.25">
      <c r="A10" s="3" t="s">
        <v>24</v>
      </c>
      <c r="B10" s="3" t="s">
        <v>25</v>
      </c>
      <c r="C10" s="4" t="s">
        <v>26</v>
      </c>
      <c r="D10" s="3" t="s">
        <v>10</v>
      </c>
      <c r="E10" s="17">
        <v>3</v>
      </c>
      <c r="F10" s="41">
        <v>3</v>
      </c>
      <c r="G10" s="3">
        <f t="shared" si="0"/>
        <v>9</v>
      </c>
      <c r="H10" s="14">
        <v>3</v>
      </c>
      <c r="I10" s="3">
        <f t="shared" si="0"/>
        <v>9</v>
      </c>
      <c r="J10" s="48">
        <v>3</v>
      </c>
      <c r="K10" s="3">
        <f t="shared" ref="K10" si="31">J10*$E10</f>
        <v>9</v>
      </c>
      <c r="L10" s="14">
        <v>3</v>
      </c>
      <c r="M10" s="3">
        <f t="shared" ref="M10" si="32">L10*$E10</f>
        <v>9</v>
      </c>
      <c r="N10" s="14">
        <v>3</v>
      </c>
      <c r="O10" s="3">
        <f t="shared" ref="O10" si="33">N10*$E10</f>
        <v>9</v>
      </c>
      <c r="P10" s="14">
        <v>2</v>
      </c>
      <c r="Q10" s="3">
        <f t="shared" ref="Q10" si="34">P10*$E10</f>
        <v>6</v>
      </c>
      <c r="R10" s="69">
        <v>2</v>
      </c>
      <c r="S10" s="3">
        <f t="shared" ref="S10:U10" si="35">R10*$E10</f>
        <v>6</v>
      </c>
      <c r="T10" s="13"/>
      <c r="U10" s="3">
        <f t="shared" si="35"/>
        <v>0</v>
      </c>
      <c r="V10" s="75" t="s">
        <v>199</v>
      </c>
      <c r="W10" s="17"/>
    </row>
    <row r="11" spans="1:23" ht="15.75" customHeight="1" x14ac:dyDescent="0.25">
      <c r="A11" t="s">
        <v>27</v>
      </c>
      <c r="B11" t="s">
        <v>25</v>
      </c>
      <c r="C11" s="1" t="s">
        <v>28</v>
      </c>
      <c r="D11" t="s">
        <v>13</v>
      </c>
      <c r="E11" s="16">
        <v>2</v>
      </c>
      <c r="F11" s="40">
        <v>3</v>
      </c>
      <c r="G11">
        <f t="shared" si="0"/>
        <v>6</v>
      </c>
      <c r="H11" s="5">
        <v>3</v>
      </c>
      <c r="I11">
        <f t="shared" si="0"/>
        <v>6</v>
      </c>
      <c r="J11" s="47">
        <v>3</v>
      </c>
      <c r="K11">
        <f t="shared" ref="K11" si="36">J11*$E11</f>
        <v>6</v>
      </c>
      <c r="L11" s="13">
        <v>2</v>
      </c>
      <c r="M11">
        <f t="shared" ref="M11" si="37">L11*$E11</f>
        <v>4</v>
      </c>
      <c r="N11" s="5">
        <v>2</v>
      </c>
      <c r="O11">
        <f t="shared" ref="O11" si="38">N11*$E11</f>
        <v>4</v>
      </c>
      <c r="P11" s="13">
        <v>3</v>
      </c>
      <c r="Q11">
        <f t="shared" ref="Q11" si="39">P11*$E11</f>
        <v>6</v>
      </c>
      <c r="R11" s="70">
        <v>3</v>
      </c>
      <c r="S11">
        <f t="shared" ref="S11:U11" si="40">R11*$E11</f>
        <v>6</v>
      </c>
      <c r="U11" s="12">
        <f t="shared" si="40"/>
        <v>0</v>
      </c>
      <c r="V11" s="76" t="s">
        <v>200</v>
      </c>
    </row>
    <row r="12" spans="1:23" s="3" customFormat="1" ht="15.75" customHeight="1" x14ac:dyDescent="0.25">
      <c r="A12" s="3" t="s">
        <v>29</v>
      </c>
      <c r="B12" s="3" t="s">
        <v>25</v>
      </c>
      <c r="C12" s="4" t="s">
        <v>30</v>
      </c>
      <c r="D12" s="3" t="s">
        <v>10</v>
      </c>
      <c r="E12" s="17">
        <v>3</v>
      </c>
      <c r="F12" s="41">
        <v>3</v>
      </c>
      <c r="G12" s="3">
        <f t="shared" si="0"/>
        <v>9</v>
      </c>
      <c r="H12" s="14">
        <v>3</v>
      </c>
      <c r="I12" s="3">
        <f t="shared" si="0"/>
        <v>9</v>
      </c>
      <c r="J12" s="48">
        <v>3</v>
      </c>
      <c r="K12" s="3">
        <f t="shared" ref="K12" si="41">J12*$E12</f>
        <v>9</v>
      </c>
      <c r="L12" s="14">
        <v>3</v>
      </c>
      <c r="M12" s="3">
        <f t="shared" ref="M12" si="42">L12*$E12</f>
        <v>9</v>
      </c>
      <c r="N12" s="14">
        <v>3</v>
      </c>
      <c r="O12" s="3">
        <f t="shared" ref="O12" si="43">N12*$E12</f>
        <v>9</v>
      </c>
      <c r="P12" s="14">
        <v>1</v>
      </c>
      <c r="Q12" s="3">
        <f t="shared" ref="Q12" si="44">P12*$E12</f>
        <v>3</v>
      </c>
      <c r="R12" s="69">
        <v>2</v>
      </c>
      <c r="S12" s="3">
        <f t="shared" ref="S12:U12" si="45">R12*$E12</f>
        <v>6</v>
      </c>
      <c r="T12" s="13"/>
      <c r="U12" s="3">
        <f t="shared" si="45"/>
        <v>0</v>
      </c>
      <c r="V12" s="75" t="s">
        <v>201</v>
      </c>
      <c r="W12" s="17"/>
    </row>
    <row r="13" spans="1:23" ht="15.75" customHeight="1" x14ac:dyDescent="0.25">
      <c r="A13" t="s">
        <v>31</v>
      </c>
      <c r="B13" t="s">
        <v>25</v>
      </c>
      <c r="C13" s="1" t="s">
        <v>32</v>
      </c>
      <c r="D13" t="s">
        <v>13</v>
      </c>
      <c r="E13" s="16">
        <v>2</v>
      </c>
      <c r="F13" s="40">
        <v>2</v>
      </c>
      <c r="G13">
        <f t="shared" si="0"/>
        <v>4</v>
      </c>
      <c r="H13" s="5">
        <v>3</v>
      </c>
      <c r="I13">
        <f t="shared" si="0"/>
        <v>6</v>
      </c>
      <c r="J13" s="45">
        <v>2</v>
      </c>
      <c r="K13">
        <f t="shared" ref="K13" si="46">J13*$E13</f>
        <v>4</v>
      </c>
      <c r="L13" s="13">
        <v>3</v>
      </c>
      <c r="M13">
        <f t="shared" ref="M13" si="47">L13*$E13</f>
        <v>6</v>
      </c>
      <c r="N13" s="5">
        <v>3</v>
      </c>
      <c r="O13">
        <f t="shared" ref="O13" si="48">N13*$E13</f>
        <v>6</v>
      </c>
      <c r="P13" s="13">
        <v>1</v>
      </c>
      <c r="Q13">
        <f t="shared" ref="Q13" si="49">P13*$E13</f>
        <v>2</v>
      </c>
      <c r="R13" s="47">
        <v>1</v>
      </c>
      <c r="S13">
        <f t="shared" ref="S13:U13" si="50">R13*$E13</f>
        <v>2</v>
      </c>
      <c r="U13" s="12">
        <f t="shared" si="50"/>
        <v>0</v>
      </c>
      <c r="V13" s="74" t="s">
        <v>142</v>
      </c>
    </row>
    <row r="14" spans="1:23" s="3" customFormat="1" ht="15.75" customHeight="1" x14ac:dyDescent="0.25">
      <c r="A14" s="3" t="s">
        <v>33</v>
      </c>
      <c r="B14" s="3" t="s">
        <v>34</v>
      </c>
      <c r="C14" s="3" t="s">
        <v>35</v>
      </c>
      <c r="D14" s="3" t="s">
        <v>10</v>
      </c>
      <c r="E14" s="17">
        <v>3</v>
      </c>
      <c r="F14" s="41">
        <v>3</v>
      </c>
      <c r="G14" s="3">
        <f t="shared" si="0"/>
        <v>9</v>
      </c>
      <c r="H14" s="14">
        <v>3</v>
      </c>
      <c r="I14" s="3">
        <f t="shared" si="0"/>
        <v>9</v>
      </c>
      <c r="J14" s="48">
        <v>3</v>
      </c>
      <c r="K14" s="3">
        <f t="shared" ref="K14" si="51">J14*$E14</f>
        <v>9</v>
      </c>
      <c r="L14" s="14">
        <v>3</v>
      </c>
      <c r="M14" s="3">
        <f t="shared" ref="M14" si="52">L14*$E14</f>
        <v>9</v>
      </c>
      <c r="N14" s="14">
        <v>3</v>
      </c>
      <c r="O14" s="3">
        <f t="shared" ref="O14" si="53">N14*$E14</f>
        <v>9</v>
      </c>
      <c r="P14" s="14">
        <v>3</v>
      </c>
      <c r="Q14" s="3">
        <f t="shared" ref="Q14" si="54">P14*$E14</f>
        <v>9</v>
      </c>
      <c r="R14" s="48">
        <v>3</v>
      </c>
      <c r="S14" s="3">
        <f t="shared" ref="S14:U14" si="55">R14*$E14</f>
        <v>9</v>
      </c>
      <c r="T14" s="13"/>
      <c r="U14" s="3">
        <f t="shared" si="55"/>
        <v>0</v>
      </c>
      <c r="V14" s="73" t="s">
        <v>177</v>
      </c>
      <c r="W14" s="17"/>
    </row>
    <row r="15" spans="1:23" ht="15.75" customHeight="1" x14ac:dyDescent="0.25">
      <c r="A15" t="s">
        <v>36</v>
      </c>
      <c r="B15" t="s">
        <v>34</v>
      </c>
      <c r="C15" s="1" t="s">
        <v>37</v>
      </c>
      <c r="D15" t="s">
        <v>10</v>
      </c>
      <c r="E15" s="50">
        <v>3</v>
      </c>
      <c r="F15" s="51">
        <v>2</v>
      </c>
      <c r="G15" s="52">
        <f t="shared" si="0"/>
        <v>6</v>
      </c>
      <c r="H15" s="49">
        <v>1</v>
      </c>
      <c r="I15" s="53">
        <f t="shared" si="0"/>
        <v>3</v>
      </c>
      <c r="J15" s="45">
        <v>3</v>
      </c>
      <c r="K15" s="52">
        <f t="shared" ref="K15:K46" si="56">J15*$E15</f>
        <v>9</v>
      </c>
      <c r="L15" s="54">
        <v>3</v>
      </c>
      <c r="M15" s="52">
        <f t="shared" ref="M15:M46" si="57">L15*$E15</f>
        <v>9</v>
      </c>
      <c r="N15" s="49">
        <v>3</v>
      </c>
      <c r="O15" s="52">
        <f t="shared" ref="O15:O46" si="58">N15*$E15</f>
        <v>9</v>
      </c>
      <c r="P15" s="54">
        <v>2</v>
      </c>
      <c r="Q15" s="52">
        <f t="shared" ref="Q15:Q46" si="59">P15*$E15</f>
        <v>6</v>
      </c>
      <c r="R15" s="45">
        <v>3</v>
      </c>
      <c r="S15" s="52">
        <f t="shared" ref="S15:U46" si="60">R15*$E15</f>
        <v>9</v>
      </c>
      <c r="T15" s="54"/>
      <c r="U15" s="52">
        <f t="shared" si="60"/>
        <v>0</v>
      </c>
      <c r="V15" s="13" t="s">
        <v>202</v>
      </c>
    </row>
    <row r="16" spans="1:23" s="3" customFormat="1" ht="15.75" customHeight="1" x14ac:dyDescent="0.25">
      <c r="A16" s="3" t="s">
        <v>38</v>
      </c>
      <c r="B16" s="3" t="s">
        <v>34</v>
      </c>
      <c r="C16" s="4" t="s">
        <v>39</v>
      </c>
      <c r="D16" s="3" t="s">
        <v>10</v>
      </c>
      <c r="E16" s="17">
        <v>3</v>
      </c>
      <c r="F16" s="41">
        <v>3</v>
      </c>
      <c r="G16">
        <f t="shared" si="0"/>
        <v>9</v>
      </c>
      <c r="H16" s="14">
        <v>3</v>
      </c>
      <c r="I16" s="3">
        <f t="shared" si="0"/>
        <v>9</v>
      </c>
      <c r="J16" s="48">
        <v>3</v>
      </c>
      <c r="K16">
        <f t="shared" si="56"/>
        <v>9</v>
      </c>
      <c r="L16" s="14">
        <v>3</v>
      </c>
      <c r="M16" s="3">
        <f t="shared" si="57"/>
        <v>9</v>
      </c>
      <c r="N16" s="14">
        <v>3</v>
      </c>
      <c r="O16">
        <f t="shared" si="58"/>
        <v>9</v>
      </c>
      <c r="P16" s="14">
        <v>2</v>
      </c>
      <c r="Q16">
        <f t="shared" si="59"/>
        <v>6</v>
      </c>
      <c r="R16" s="48">
        <v>3</v>
      </c>
      <c r="S16">
        <f t="shared" si="60"/>
        <v>9</v>
      </c>
      <c r="T16" s="13"/>
      <c r="U16" s="12">
        <f t="shared" si="60"/>
        <v>0</v>
      </c>
      <c r="V16" s="73" t="s">
        <v>203</v>
      </c>
      <c r="W16" s="17"/>
    </row>
    <row r="17" spans="1:23" ht="15.75" customHeight="1" x14ac:dyDescent="0.25">
      <c r="A17" t="s">
        <v>40</v>
      </c>
      <c r="B17" t="s">
        <v>41</v>
      </c>
      <c r="C17" s="46" t="s">
        <v>42</v>
      </c>
      <c r="D17" t="s">
        <v>10</v>
      </c>
      <c r="E17" s="16">
        <v>3</v>
      </c>
      <c r="F17" s="40">
        <v>3</v>
      </c>
      <c r="G17">
        <f t="shared" si="0"/>
        <v>9</v>
      </c>
      <c r="H17" s="5">
        <v>3</v>
      </c>
      <c r="I17" s="3">
        <f t="shared" si="0"/>
        <v>9</v>
      </c>
      <c r="J17" s="47">
        <v>3</v>
      </c>
      <c r="K17">
        <f t="shared" si="56"/>
        <v>9</v>
      </c>
      <c r="L17" s="13">
        <v>3</v>
      </c>
      <c r="M17">
        <f t="shared" si="57"/>
        <v>9</v>
      </c>
      <c r="N17" s="5">
        <v>3</v>
      </c>
      <c r="O17">
        <f t="shared" si="58"/>
        <v>9</v>
      </c>
      <c r="P17" s="13">
        <v>3</v>
      </c>
      <c r="Q17">
        <f t="shared" si="59"/>
        <v>9</v>
      </c>
      <c r="R17" s="47">
        <v>3</v>
      </c>
      <c r="S17">
        <f t="shared" si="60"/>
        <v>9</v>
      </c>
      <c r="U17" s="12">
        <f t="shared" si="60"/>
        <v>0</v>
      </c>
      <c r="V17" s="74" t="s">
        <v>177</v>
      </c>
    </row>
    <row r="18" spans="1:23" s="3" customFormat="1" ht="15.75" customHeight="1" x14ac:dyDescent="0.25">
      <c r="A18" s="3" t="s">
        <v>43</v>
      </c>
      <c r="B18" s="3" t="s">
        <v>41</v>
      </c>
      <c r="C18" s="4" t="s">
        <v>44</v>
      </c>
      <c r="D18" s="3" t="s">
        <v>10</v>
      </c>
      <c r="E18" s="17">
        <v>3</v>
      </c>
      <c r="F18" s="41">
        <v>2</v>
      </c>
      <c r="G18">
        <f t="shared" si="0"/>
        <v>6</v>
      </c>
      <c r="H18" s="14">
        <v>2</v>
      </c>
      <c r="I18" s="3">
        <f t="shared" si="0"/>
        <v>6</v>
      </c>
      <c r="J18" s="48">
        <v>2</v>
      </c>
      <c r="K18">
        <f t="shared" si="56"/>
        <v>6</v>
      </c>
      <c r="L18" s="14">
        <v>3</v>
      </c>
      <c r="M18" s="3">
        <f t="shared" si="57"/>
        <v>9</v>
      </c>
      <c r="N18" s="14">
        <v>3</v>
      </c>
      <c r="O18">
        <f t="shared" si="58"/>
        <v>9</v>
      </c>
      <c r="P18" s="14">
        <v>1</v>
      </c>
      <c r="Q18">
        <f t="shared" si="59"/>
        <v>3</v>
      </c>
      <c r="R18" s="48">
        <v>2</v>
      </c>
      <c r="S18">
        <f t="shared" si="60"/>
        <v>6</v>
      </c>
      <c r="T18" s="13"/>
      <c r="U18" s="12">
        <f t="shared" si="60"/>
        <v>0</v>
      </c>
      <c r="V18" s="73" t="s">
        <v>143</v>
      </c>
      <c r="W18" s="17"/>
    </row>
    <row r="19" spans="1:23" ht="15.75" customHeight="1" x14ac:dyDescent="0.25">
      <c r="A19" t="s">
        <v>45</v>
      </c>
      <c r="B19" t="s">
        <v>46</v>
      </c>
      <c r="C19" s="1" t="s">
        <v>47</v>
      </c>
      <c r="D19" t="s">
        <v>10</v>
      </c>
      <c r="E19" s="16">
        <v>3</v>
      </c>
      <c r="F19" s="40">
        <v>3</v>
      </c>
      <c r="G19">
        <f t="shared" si="0"/>
        <v>9</v>
      </c>
      <c r="H19" s="5">
        <v>3</v>
      </c>
      <c r="I19" s="3">
        <f t="shared" si="0"/>
        <v>9</v>
      </c>
      <c r="J19" s="47">
        <v>3</v>
      </c>
      <c r="K19">
        <f t="shared" si="56"/>
        <v>9</v>
      </c>
      <c r="L19" s="13">
        <v>3</v>
      </c>
      <c r="M19">
        <f t="shared" si="57"/>
        <v>9</v>
      </c>
      <c r="N19" s="5">
        <v>3</v>
      </c>
      <c r="O19">
        <f t="shared" si="58"/>
        <v>9</v>
      </c>
      <c r="P19" s="13">
        <v>2</v>
      </c>
      <c r="Q19">
        <f t="shared" si="59"/>
        <v>6</v>
      </c>
      <c r="R19" s="47">
        <v>3</v>
      </c>
      <c r="S19">
        <f t="shared" si="60"/>
        <v>9</v>
      </c>
      <c r="U19" s="12">
        <f t="shared" si="60"/>
        <v>0</v>
      </c>
      <c r="V19" s="74" t="s">
        <v>144</v>
      </c>
    </row>
    <row r="20" spans="1:23" s="3" customFormat="1" ht="15.75" customHeight="1" x14ac:dyDescent="0.25">
      <c r="A20" s="3" t="s">
        <v>48</v>
      </c>
      <c r="B20" s="3" t="s">
        <v>46</v>
      </c>
      <c r="C20" s="4" t="s">
        <v>49</v>
      </c>
      <c r="D20" s="3" t="s">
        <v>10</v>
      </c>
      <c r="E20" s="17">
        <v>3</v>
      </c>
      <c r="F20" s="41">
        <v>3</v>
      </c>
      <c r="G20">
        <f t="shared" ref="G20:G51" si="61">F20*$E20</f>
        <v>9</v>
      </c>
      <c r="H20" s="14">
        <v>3</v>
      </c>
      <c r="I20" s="3">
        <f t="shared" ref="I20:I51" si="62">H20*$E20</f>
        <v>9</v>
      </c>
      <c r="J20" s="48">
        <v>3</v>
      </c>
      <c r="K20">
        <f t="shared" si="56"/>
        <v>9</v>
      </c>
      <c r="L20" s="14">
        <v>3</v>
      </c>
      <c r="M20" s="3">
        <f t="shared" si="57"/>
        <v>9</v>
      </c>
      <c r="N20" s="14">
        <v>3</v>
      </c>
      <c r="O20">
        <f t="shared" si="58"/>
        <v>9</v>
      </c>
      <c r="P20" s="14">
        <v>2</v>
      </c>
      <c r="Q20">
        <f t="shared" si="59"/>
        <v>6</v>
      </c>
      <c r="R20" s="48">
        <v>3</v>
      </c>
      <c r="S20">
        <f t="shared" si="60"/>
        <v>9</v>
      </c>
      <c r="T20" s="13"/>
      <c r="U20" s="12">
        <f t="shared" si="60"/>
        <v>0</v>
      </c>
      <c r="V20" s="73" t="s">
        <v>180</v>
      </c>
      <c r="W20" s="17"/>
    </row>
    <row r="21" spans="1:23" ht="15.75" customHeight="1" x14ac:dyDescent="0.25">
      <c r="A21" t="s">
        <v>50</v>
      </c>
      <c r="B21" t="s">
        <v>46</v>
      </c>
      <c r="C21" s="1" t="s">
        <v>51</v>
      </c>
      <c r="D21" t="s">
        <v>10</v>
      </c>
      <c r="E21" s="16">
        <v>3</v>
      </c>
      <c r="F21" s="40">
        <v>3</v>
      </c>
      <c r="G21">
        <f t="shared" si="61"/>
        <v>9</v>
      </c>
      <c r="H21" s="5">
        <v>3</v>
      </c>
      <c r="I21" s="3">
        <f t="shared" si="62"/>
        <v>9</v>
      </c>
      <c r="J21" s="47">
        <v>3</v>
      </c>
      <c r="K21">
        <f t="shared" si="56"/>
        <v>9</v>
      </c>
      <c r="L21" s="13">
        <v>3</v>
      </c>
      <c r="M21">
        <f t="shared" si="57"/>
        <v>9</v>
      </c>
      <c r="N21" s="5">
        <v>3</v>
      </c>
      <c r="O21">
        <f t="shared" si="58"/>
        <v>9</v>
      </c>
      <c r="P21" s="13">
        <v>2</v>
      </c>
      <c r="Q21">
        <f t="shared" si="59"/>
        <v>6</v>
      </c>
      <c r="R21" s="47">
        <v>3</v>
      </c>
      <c r="S21">
        <f t="shared" si="60"/>
        <v>9</v>
      </c>
      <c r="U21" s="12">
        <f t="shared" si="60"/>
        <v>0</v>
      </c>
      <c r="V21" s="74" t="s">
        <v>145</v>
      </c>
    </row>
    <row r="22" spans="1:23" s="3" customFormat="1" ht="15.75" customHeight="1" x14ac:dyDescent="0.25">
      <c r="A22" s="3" t="s">
        <v>52</v>
      </c>
      <c r="B22" s="3" t="s">
        <v>46</v>
      </c>
      <c r="C22" s="4" t="s">
        <v>53</v>
      </c>
      <c r="D22" s="3" t="s">
        <v>10</v>
      </c>
      <c r="E22" s="17">
        <v>4</v>
      </c>
      <c r="F22" s="41">
        <v>2</v>
      </c>
      <c r="G22">
        <f>F22*$E22</f>
        <v>8</v>
      </c>
      <c r="H22" s="14">
        <v>1</v>
      </c>
      <c r="I22" s="3">
        <f t="shared" si="62"/>
        <v>4</v>
      </c>
      <c r="J22" s="48">
        <v>2</v>
      </c>
      <c r="K22">
        <f t="shared" si="56"/>
        <v>8</v>
      </c>
      <c r="L22" s="14">
        <v>3</v>
      </c>
      <c r="M22" s="3">
        <f t="shared" si="57"/>
        <v>12</v>
      </c>
      <c r="N22" s="14">
        <v>3</v>
      </c>
      <c r="O22">
        <f t="shared" si="58"/>
        <v>12</v>
      </c>
      <c r="P22" s="14">
        <v>0</v>
      </c>
      <c r="Q22">
        <f t="shared" si="59"/>
        <v>0</v>
      </c>
      <c r="R22" s="13">
        <v>1</v>
      </c>
      <c r="S22">
        <f t="shared" si="60"/>
        <v>4</v>
      </c>
      <c r="T22" s="13"/>
      <c r="U22" s="12">
        <f t="shared" si="60"/>
        <v>0</v>
      </c>
      <c r="V22" s="75" t="s">
        <v>181</v>
      </c>
      <c r="W22" s="17"/>
    </row>
    <row r="23" spans="1:23" ht="15.75" customHeight="1" x14ac:dyDescent="0.25">
      <c r="A23" t="s">
        <v>54</v>
      </c>
      <c r="B23" t="s">
        <v>46</v>
      </c>
      <c r="C23" s="1" t="s">
        <v>55</v>
      </c>
      <c r="D23" t="s">
        <v>10</v>
      </c>
      <c r="E23" s="16">
        <v>4</v>
      </c>
      <c r="F23" s="40">
        <v>2</v>
      </c>
      <c r="G23">
        <f t="shared" si="61"/>
        <v>8</v>
      </c>
      <c r="H23" s="5">
        <v>1</v>
      </c>
      <c r="I23" s="3">
        <f t="shared" si="62"/>
        <v>4</v>
      </c>
      <c r="J23" s="47">
        <v>2</v>
      </c>
      <c r="K23">
        <f t="shared" si="56"/>
        <v>8</v>
      </c>
      <c r="L23" s="13">
        <v>3</v>
      </c>
      <c r="M23">
        <f t="shared" si="57"/>
        <v>12</v>
      </c>
      <c r="N23" s="5">
        <v>3</v>
      </c>
      <c r="O23">
        <f t="shared" si="58"/>
        <v>12</v>
      </c>
      <c r="P23" s="13">
        <v>0</v>
      </c>
      <c r="Q23">
        <f t="shared" si="59"/>
        <v>0</v>
      </c>
      <c r="R23" s="47">
        <v>1</v>
      </c>
      <c r="S23">
        <f t="shared" si="60"/>
        <v>4</v>
      </c>
      <c r="U23" s="12">
        <f t="shared" si="60"/>
        <v>0</v>
      </c>
      <c r="V23" s="75" t="s">
        <v>181</v>
      </c>
    </row>
    <row r="24" spans="1:23" s="3" customFormat="1" ht="15.75" customHeight="1" x14ac:dyDescent="0.25">
      <c r="A24" s="3" t="s">
        <v>56</v>
      </c>
      <c r="B24" s="3" t="s">
        <v>46</v>
      </c>
      <c r="C24" s="4" t="s">
        <v>57</v>
      </c>
      <c r="D24" s="3" t="s">
        <v>10</v>
      </c>
      <c r="E24" s="17">
        <v>4</v>
      </c>
      <c r="F24" s="41">
        <v>2</v>
      </c>
      <c r="G24">
        <f t="shared" si="61"/>
        <v>8</v>
      </c>
      <c r="H24" s="14">
        <v>1</v>
      </c>
      <c r="I24" s="3">
        <f t="shared" si="62"/>
        <v>4</v>
      </c>
      <c r="J24" s="48">
        <v>2</v>
      </c>
      <c r="K24">
        <f t="shared" si="56"/>
        <v>8</v>
      </c>
      <c r="L24" s="14">
        <v>3</v>
      </c>
      <c r="M24" s="3">
        <f t="shared" si="57"/>
        <v>12</v>
      </c>
      <c r="N24" s="14">
        <v>3</v>
      </c>
      <c r="O24">
        <f t="shared" si="58"/>
        <v>12</v>
      </c>
      <c r="P24" s="14">
        <v>0</v>
      </c>
      <c r="Q24">
        <f t="shared" si="59"/>
        <v>0</v>
      </c>
      <c r="R24" s="48">
        <v>1</v>
      </c>
      <c r="S24">
        <f t="shared" si="60"/>
        <v>4</v>
      </c>
      <c r="T24" s="13"/>
      <c r="U24" s="12">
        <f t="shared" si="60"/>
        <v>0</v>
      </c>
      <c r="V24" s="75" t="s">
        <v>181</v>
      </c>
      <c r="W24" s="17"/>
    </row>
    <row r="25" spans="1:23" ht="15.75" customHeight="1" x14ac:dyDescent="0.25">
      <c r="A25" t="s">
        <v>58</v>
      </c>
      <c r="B25" t="s">
        <v>46</v>
      </c>
      <c r="C25" s="1" t="s">
        <v>59</v>
      </c>
      <c r="D25" t="s">
        <v>10</v>
      </c>
      <c r="E25" s="16">
        <v>3</v>
      </c>
      <c r="F25" s="40">
        <v>3</v>
      </c>
      <c r="G25">
        <f t="shared" si="61"/>
        <v>9</v>
      </c>
      <c r="H25" s="5">
        <v>3</v>
      </c>
      <c r="I25" s="3">
        <f t="shared" si="62"/>
        <v>9</v>
      </c>
      <c r="J25" s="47">
        <v>3</v>
      </c>
      <c r="K25">
        <f t="shared" si="56"/>
        <v>9</v>
      </c>
      <c r="L25" s="13">
        <v>3</v>
      </c>
      <c r="M25">
        <f t="shared" si="57"/>
        <v>9</v>
      </c>
      <c r="N25" s="5">
        <v>3</v>
      </c>
      <c r="O25">
        <f t="shared" si="58"/>
        <v>9</v>
      </c>
      <c r="P25" s="13">
        <v>2</v>
      </c>
      <c r="Q25">
        <f t="shared" si="59"/>
        <v>6</v>
      </c>
      <c r="R25" s="47">
        <v>3</v>
      </c>
      <c r="S25">
        <f t="shared" si="60"/>
        <v>9</v>
      </c>
      <c r="U25" s="12">
        <f t="shared" si="60"/>
        <v>0</v>
      </c>
      <c r="V25" s="74" t="s">
        <v>146</v>
      </c>
    </row>
    <row r="26" spans="1:23" s="3" customFormat="1" ht="15.75" customHeight="1" x14ac:dyDescent="0.25">
      <c r="A26" s="3" t="s">
        <v>60</v>
      </c>
      <c r="B26" s="3" t="s">
        <v>46</v>
      </c>
      <c r="C26" s="4" t="s">
        <v>61</v>
      </c>
      <c r="D26" s="3" t="s">
        <v>10</v>
      </c>
      <c r="E26" s="17">
        <v>3</v>
      </c>
      <c r="F26" s="41">
        <v>3</v>
      </c>
      <c r="G26">
        <f t="shared" si="61"/>
        <v>9</v>
      </c>
      <c r="H26" s="14">
        <v>1</v>
      </c>
      <c r="I26" s="3">
        <f t="shared" si="62"/>
        <v>3</v>
      </c>
      <c r="J26" s="48">
        <v>1</v>
      </c>
      <c r="K26">
        <f t="shared" si="56"/>
        <v>3</v>
      </c>
      <c r="L26" s="14">
        <v>3</v>
      </c>
      <c r="M26" s="3">
        <f t="shared" si="57"/>
        <v>9</v>
      </c>
      <c r="N26" s="14">
        <v>3</v>
      </c>
      <c r="O26">
        <f t="shared" si="58"/>
        <v>9</v>
      </c>
      <c r="P26" s="14">
        <v>1</v>
      </c>
      <c r="Q26">
        <f t="shared" si="59"/>
        <v>3</v>
      </c>
      <c r="R26" s="69">
        <v>3</v>
      </c>
      <c r="S26">
        <f t="shared" si="60"/>
        <v>9</v>
      </c>
      <c r="T26" s="13"/>
      <c r="U26" s="12">
        <f t="shared" si="60"/>
        <v>0</v>
      </c>
      <c r="V26" s="75" t="s">
        <v>204</v>
      </c>
      <c r="W26" s="17"/>
    </row>
    <row r="27" spans="1:23" ht="15.75" customHeight="1" x14ac:dyDescent="0.25">
      <c r="A27" t="s">
        <v>62</v>
      </c>
      <c r="B27" t="s">
        <v>46</v>
      </c>
      <c r="C27" s="1" t="s">
        <v>63</v>
      </c>
      <c r="D27" t="s">
        <v>10</v>
      </c>
      <c r="E27" s="16">
        <v>3</v>
      </c>
      <c r="F27" s="40">
        <v>3</v>
      </c>
      <c r="G27">
        <f t="shared" si="61"/>
        <v>9</v>
      </c>
      <c r="H27" s="49">
        <v>2</v>
      </c>
      <c r="I27" s="3">
        <f t="shared" si="62"/>
        <v>6</v>
      </c>
      <c r="J27" s="47">
        <v>3</v>
      </c>
      <c r="K27">
        <f t="shared" si="56"/>
        <v>9</v>
      </c>
      <c r="L27" s="13">
        <v>3</v>
      </c>
      <c r="M27">
        <f t="shared" si="57"/>
        <v>9</v>
      </c>
      <c r="N27" s="5">
        <v>3</v>
      </c>
      <c r="O27">
        <f t="shared" si="58"/>
        <v>9</v>
      </c>
      <c r="P27" s="13">
        <v>0</v>
      </c>
      <c r="Q27">
        <f t="shared" si="59"/>
        <v>0</v>
      </c>
      <c r="R27" s="47">
        <v>2</v>
      </c>
      <c r="S27">
        <f t="shared" si="60"/>
        <v>6</v>
      </c>
      <c r="U27" s="12">
        <f t="shared" si="60"/>
        <v>0</v>
      </c>
      <c r="V27" s="74" t="s">
        <v>192</v>
      </c>
    </row>
    <row r="28" spans="1:23" s="3" customFormat="1" ht="15.75" customHeight="1" x14ac:dyDescent="0.25">
      <c r="A28" s="3" t="s">
        <v>64</v>
      </c>
      <c r="B28" s="3" t="s">
        <v>46</v>
      </c>
      <c r="C28" s="4" t="s">
        <v>65</v>
      </c>
      <c r="D28" s="3" t="s">
        <v>10</v>
      </c>
      <c r="E28" s="17">
        <v>3</v>
      </c>
      <c r="F28" s="41">
        <v>3</v>
      </c>
      <c r="G28">
        <f t="shared" si="61"/>
        <v>9</v>
      </c>
      <c r="H28" s="14">
        <v>1</v>
      </c>
      <c r="I28" s="3">
        <f t="shared" si="62"/>
        <v>3</v>
      </c>
      <c r="J28" s="48">
        <v>0</v>
      </c>
      <c r="K28">
        <f t="shared" si="56"/>
        <v>0</v>
      </c>
      <c r="L28" s="14">
        <v>3</v>
      </c>
      <c r="M28" s="3">
        <f t="shared" si="57"/>
        <v>9</v>
      </c>
      <c r="N28" s="14">
        <v>3</v>
      </c>
      <c r="O28">
        <f t="shared" si="58"/>
        <v>9</v>
      </c>
      <c r="P28" s="14">
        <v>0</v>
      </c>
      <c r="Q28">
        <f t="shared" si="59"/>
        <v>0</v>
      </c>
      <c r="R28" s="48">
        <v>1</v>
      </c>
      <c r="S28">
        <f t="shared" si="60"/>
        <v>3</v>
      </c>
      <c r="T28" s="13"/>
      <c r="U28" s="12">
        <f t="shared" si="60"/>
        <v>0</v>
      </c>
      <c r="V28" s="73" t="s">
        <v>183</v>
      </c>
      <c r="W28" s="17"/>
    </row>
    <row r="29" spans="1:23" ht="15.75" customHeight="1" x14ac:dyDescent="0.25">
      <c r="A29" t="s">
        <v>66</v>
      </c>
      <c r="B29" t="s">
        <v>67</v>
      </c>
      <c r="C29" s="1" t="s">
        <v>68</v>
      </c>
      <c r="D29" t="s">
        <v>10</v>
      </c>
      <c r="E29" s="16">
        <v>3</v>
      </c>
      <c r="F29" s="40">
        <v>3</v>
      </c>
      <c r="G29" s="12">
        <f t="shared" si="61"/>
        <v>9</v>
      </c>
      <c r="H29" s="5">
        <v>3</v>
      </c>
      <c r="I29" s="3">
        <f t="shared" si="62"/>
        <v>9</v>
      </c>
      <c r="J29" s="47">
        <v>3</v>
      </c>
      <c r="K29">
        <f t="shared" si="56"/>
        <v>9</v>
      </c>
      <c r="L29" s="47">
        <v>3</v>
      </c>
      <c r="M29" s="71">
        <f t="shared" si="57"/>
        <v>9</v>
      </c>
      <c r="N29" s="47">
        <v>3</v>
      </c>
      <c r="O29">
        <f t="shared" si="58"/>
        <v>9</v>
      </c>
      <c r="P29" s="13">
        <v>3</v>
      </c>
      <c r="Q29">
        <f t="shared" si="59"/>
        <v>9</v>
      </c>
      <c r="R29" s="47">
        <v>3</v>
      </c>
      <c r="S29">
        <f t="shared" si="60"/>
        <v>9</v>
      </c>
      <c r="U29" s="12">
        <f t="shared" si="60"/>
        <v>0</v>
      </c>
      <c r="V29" s="74" t="s">
        <v>205</v>
      </c>
    </row>
    <row r="30" spans="1:23" s="3" customFormat="1" ht="15.75" customHeight="1" x14ac:dyDescent="0.25">
      <c r="A30" s="3" t="s">
        <v>69</v>
      </c>
      <c r="B30" s="3" t="s">
        <v>67</v>
      </c>
      <c r="C30" s="4" t="s">
        <v>70</v>
      </c>
      <c r="D30" s="3" t="s">
        <v>16</v>
      </c>
      <c r="E30" s="17">
        <v>1</v>
      </c>
      <c r="F30" s="41">
        <v>0</v>
      </c>
      <c r="G30" s="12">
        <f t="shared" si="61"/>
        <v>0</v>
      </c>
      <c r="H30" s="14">
        <v>3</v>
      </c>
      <c r="I30" s="3">
        <f t="shared" si="62"/>
        <v>3</v>
      </c>
      <c r="J30" s="48">
        <v>3</v>
      </c>
      <c r="K30">
        <f t="shared" si="56"/>
        <v>3</v>
      </c>
      <c r="L30" s="14">
        <v>2</v>
      </c>
      <c r="M30" s="3">
        <f t="shared" si="57"/>
        <v>2</v>
      </c>
      <c r="N30" s="14">
        <v>3</v>
      </c>
      <c r="O30">
        <f t="shared" si="58"/>
        <v>3</v>
      </c>
      <c r="P30" s="14">
        <v>3</v>
      </c>
      <c r="Q30">
        <f t="shared" si="59"/>
        <v>3</v>
      </c>
      <c r="R30" s="48">
        <v>0</v>
      </c>
      <c r="S30">
        <f t="shared" si="60"/>
        <v>0</v>
      </c>
      <c r="T30" s="13"/>
      <c r="U30" s="12">
        <f t="shared" si="60"/>
        <v>0</v>
      </c>
      <c r="V30" s="73" t="s">
        <v>147</v>
      </c>
      <c r="W30" s="17"/>
    </row>
    <row r="31" spans="1:23" ht="15.75" customHeight="1" x14ac:dyDescent="0.25">
      <c r="A31" t="s">
        <v>71</v>
      </c>
      <c r="B31" t="s">
        <v>67</v>
      </c>
      <c r="C31" s="1" t="s">
        <v>72</v>
      </c>
      <c r="D31" t="s">
        <v>10</v>
      </c>
      <c r="E31" s="16">
        <v>3</v>
      </c>
      <c r="F31" s="40">
        <v>3</v>
      </c>
      <c r="G31" s="12">
        <f t="shared" si="61"/>
        <v>9</v>
      </c>
      <c r="H31" s="5">
        <v>2</v>
      </c>
      <c r="I31" s="3">
        <f t="shared" si="62"/>
        <v>6</v>
      </c>
      <c r="J31" s="47">
        <v>3</v>
      </c>
      <c r="K31">
        <f t="shared" si="56"/>
        <v>9</v>
      </c>
      <c r="L31" s="11">
        <v>3</v>
      </c>
      <c r="M31" s="3">
        <f t="shared" si="57"/>
        <v>9</v>
      </c>
      <c r="N31" s="5">
        <v>3</v>
      </c>
      <c r="O31">
        <f t="shared" si="58"/>
        <v>9</v>
      </c>
      <c r="P31" s="13">
        <v>2</v>
      </c>
      <c r="Q31">
        <f t="shared" si="59"/>
        <v>6</v>
      </c>
      <c r="R31" s="47">
        <v>2</v>
      </c>
      <c r="S31">
        <f t="shared" si="60"/>
        <v>6</v>
      </c>
      <c r="U31" s="12">
        <f t="shared" si="60"/>
        <v>0</v>
      </c>
      <c r="V31" s="13" t="s">
        <v>147</v>
      </c>
    </row>
    <row r="32" spans="1:23" s="3" customFormat="1" ht="15.75" customHeight="1" x14ac:dyDescent="0.25">
      <c r="A32" s="3" t="s">
        <v>73</v>
      </c>
      <c r="B32" s="3" t="s">
        <v>67</v>
      </c>
      <c r="C32" s="4" t="s">
        <v>74</v>
      </c>
      <c r="D32" s="3" t="s">
        <v>16</v>
      </c>
      <c r="E32" s="17">
        <v>1</v>
      </c>
      <c r="F32" s="41">
        <v>3</v>
      </c>
      <c r="G32" s="12">
        <f t="shared" si="61"/>
        <v>3</v>
      </c>
      <c r="H32" s="14">
        <v>2</v>
      </c>
      <c r="I32" s="3">
        <f t="shared" si="62"/>
        <v>2</v>
      </c>
      <c r="J32" s="48">
        <v>2</v>
      </c>
      <c r="K32">
        <f t="shared" si="56"/>
        <v>2</v>
      </c>
      <c r="L32" s="14">
        <v>2</v>
      </c>
      <c r="M32" s="3">
        <f t="shared" si="57"/>
        <v>2</v>
      </c>
      <c r="N32" s="14">
        <v>2</v>
      </c>
      <c r="O32">
        <f t="shared" si="58"/>
        <v>2</v>
      </c>
      <c r="P32" s="14">
        <v>3</v>
      </c>
      <c r="Q32">
        <f t="shared" si="59"/>
        <v>3</v>
      </c>
      <c r="R32" s="48">
        <v>3</v>
      </c>
      <c r="S32">
        <f t="shared" si="60"/>
        <v>3</v>
      </c>
      <c r="T32" s="13"/>
      <c r="U32" s="12">
        <f t="shared" si="60"/>
        <v>0</v>
      </c>
      <c r="V32" s="73" t="s">
        <v>148</v>
      </c>
      <c r="W32" s="17"/>
    </row>
    <row r="33" spans="1:23" ht="15.75" customHeight="1" x14ac:dyDescent="0.25">
      <c r="A33" t="s">
        <v>75</v>
      </c>
      <c r="B33" t="s">
        <v>67</v>
      </c>
      <c r="C33" s="46" t="s">
        <v>76</v>
      </c>
      <c r="D33" t="s">
        <v>10</v>
      </c>
      <c r="E33" s="16">
        <v>3</v>
      </c>
      <c r="F33" s="40">
        <v>3</v>
      </c>
      <c r="G33" s="12">
        <f t="shared" si="61"/>
        <v>9</v>
      </c>
      <c r="H33" s="5">
        <v>3</v>
      </c>
      <c r="I33" s="3">
        <f t="shared" si="62"/>
        <v>9</v>
      </c>
      <c r="J33" s="47">
        <v>3</v>
      </c>
      <c r="K33">
        <f t="shared" si="56"/>
        <v>9</v>
      </c>
      <c r="L33" s="13">
        <v>3</v>
      </c>
      <c r="M33" s="3">
        <f t="shared" si="57"/>
        <v>9</v>
      </c>
      <c r="N33" s="5">
        <v>3</v>
      </c>
      <c r="O33">
        <f t="shared" si="58"/>
        <v>9</v>
      </c>
      <c r="P33" s="13">
        <v>3</v>
      </c>
      <c r="Q33">
        <f t="shared" si="59"/>
        <v>9</v>
      </c>
      <c r="R33" s="47">
        <v>3</v>
      </c>
      <c r="S33">
        <f t="shared" si="60"/>
        <v>9</v>
      </c>
      <c r="U33" s="12">
        <f t="shared" si="60"/>
        <v>0</v>
      </c>
      <c r="V33" s="2" t="s">
        <v>149</v>
      </c>
    </row>
    <row r="34" spans="1:23" s="3" customFormat="1" ht="15.75" customHeight="1" x14ac:dyDescent="0.25">
      <c r="A34" s="3" t="s">
        <v>77</v>
      </c>
      <c r="B34" s="3" t="s">
        <v>67</v>
      </c>
      <c r="C34" s="4" t="s">
        <v>78</v>
      </c>
      <c r="D34" s="3" t="s">
        <v>10</v>
      </c>
      <c r="E34" s="17">
        <v>3</v>
      </c>
      <c r="F34" s="41">
        <v>3</v>
      </c>
      <c r="G34" s="12">
        <f t="shared" si="61"/>
        <v>9</v>
      </c>
      <c r="H34" s="14">
        <v>3</v>
      </c>
      <c r="I34" s="3">
        <f t="shared" si="62"/>
        <v>9</v>
      </c>
      <c r="J34" s="48">
        <v>3</v>
      </c>
      <c r="K34">
        <f t="shared" si="56"/>
        <v>9</v>
      </c>
      <c r="L34" s="14">
        <v>3</v>
      </c>
      <c r="M34" s="3">
        <f t="shared" si="57"/>
        <v>9</v>
      </c>
      <c r="N34" s="14">
        <v>3</v>
      </c>
      <c r="O34">
        <f t="shared" si="58"/>
        <v>9</v>
      </c>
      <c r="P34" s="14">
        <v>3</v>
      </c>
      <c r="Q34">
        <f t="shared" si="59"/>
        <v>9</v>
      </c>
      <c r="R34" s="48">
        <v>3</v>
      </c>
      <c r="S34">
        <f t="shared" si="60"/>
        <v>9</v>
      </c>
      <c r="T34" s="13"/>
      <c r="U34" s="12">
        <f t="shared" si="60"/>
        <v>0</v>
      </c>
      <c r="V34" s="73" t="s">
        <v>150</v>
      </c>
      <c r="W34" s="17"/>
    </row>
    <row r="35" spans="1:23" ht="15.75" customHeight="1" x14ac:dyDescent="0.25">
      <c r="A35" t="s">
        <v>79</v>
      </c>
      <c r="B35" t="s">
        <v>67</v>
      </c>
      <c r="C35" s="1" t="s">
        <v>80</v>
      </c>
      <c r="D35" t="s">
        <v>10</v>
      </c>
      <c r="E35" s="16">
        <v>3</v>
      </c>
      <c r="F35" s="40">
        <v>3</v>
      </c>
      <c r="G35" s="12">
        <f t="shared" si="61"/>
        <v>9</v>
      </c>
      <c r="H35" s="5">
        <v>3</v>
      </c>
      <c r="I35" s="3">
        <f t="shared" si="62"/>
        <v>9</v>
      </c>
      <c r="J35" s="47">
        <v>3</v>
      </c>
      <c r="K35">
        <f t="shared" si="56"/>
        <v>9</v>
      </c>
      <c r="L35" s="13">
        <v>3</v>
      </c>
      <c r="M35" s="3">
        <f t="shared" si="57"/>
        <v>9</v>
      </c>
      <c r="N35" s="5">
        <v>3</v>
      </c>
      <c r="O35">
        <f t="shared" si="58"/>
        <v>9</v>
      </c>
      <c r="P35" s="13">
        <v>3</v>
      </c>
      <c r="Q35">
        <f t="shared" si="59"/>
        <v>9</v>
      </c>
      <c r="R35" s="47">
        <v>3</v>
      </c>
      <c r="S35">
        <f t="shared" si="60"/>
        <v>9</v>
      </c>
      <c r="U35" s="12">
        <f t="shared" si="60"/>
        <v>0</v>
      </c>
      <c r="V35" s="74" t="s">
        <v>152</v>
      </c>
    </row>
    <row r="36" spans="1:23" s="3" customFormat="1" ht="15.75" customHeight="1" x14ac:dyDescent="0.25">
      <c r="A36" s="3" t="s">
        <v>81</v>
      </c>
      <c r="B36" s="3" t="s">
        <v>67</v>
      </c>
      <c r="C36" s="4" t="s">
        <v>82</v>
      </c>
      <c r="D36" s="3" t="s">
        <v>10</v>
      </c>
      <c r="E36" s="17">
        <v>3</v>
      </c>
      <c r="F36" s="41">
        <v>3</v>
      </c>
      <c r="G36" s="12">
        <f t="shared" si="61"/>
        <v>9</v>
      </c>
      <c r="H36" s="14">
        <v>3</v>
      </c>
      <c r="I36" s="3">
        <f t="shared" si="62"/>
        <v>9</v>
      </c>
      <c r="J36" s="48">
        <v>3</v>
      </c>
      <c r="K36">
        <f t="shared" si="56"/>
        <v>9</v>
      </c>
      <c r="L36" s="14">
        <v>3</v>
      </c>
      <c r="M36" s="3">
        <f t="shared" si="57"/>
        <v>9</v>
      </c>
      <c r="N36" s="14">
        <v>3</v>
      </c>
      <c r="O36">
        <f t="shared" si="58"/>
        <v>9</v>
      </c>
      <c r="P36" s="14">
        <v>2</v>
      </c>
      <c r="Q36">
        <f t="shared" si="59"/>
        <v>6</v>
      </c>
      <c r="R36" s="48">
        <v>3</v>
      </c>
      <c r="S36">
        <f t="shared" si="60"/>
        <v>9</v>
      </c>
      <c r="T36" s="13"/>
      <c r="U36" s="12">
        <f t="shared" si="60"/>
        <v>0</v>
      </c>
      <c r="V36" s="73" t="s">
        <v>151</v>
      </c>
      <c r="W36" s="17"/>
    </row>
    <row r="37" spans="1:23" ht="15.75" customHeight="1" x14ac:dyDescent="0.25">
      <c r="A37" t="s">
        <v>83</v>
      </c>
      <c r="B37" t="s">
        <v>67</v>
      </c>
      <c r="C37" s="1" t="s">
        <v>84</v>
      </c>
      <c r="D37" t="s">
        <v>10</v>
      </c>
      <c r="E37" s="16">
        <v>3</v>
      </c>
      <c r="F37" s="40">
        <v>3</v>
      </c>
      <c r="G37" s="12">
        <f t="shared" si="61"/>
        <v>9</v>
      </c>
      <c r="H37" s="5">
        <v>3</v>
      </c>
      <c r="I37" s="3">
        <f t="shared" si="62"/>
        <v>9</v>
      </c>
      <c r="J37" s="47">
        <v>3</v>
      </c>
      <c r="K37">
        <f t="shared" si="56"/>
        <v>9</v>
      </c>
      <c r="L37" s="13">
        <v>3</v>
      </c>
      <c r="M37" s="3">
        <f t="shared" si="57"/>
        <v>9</v>
      </c>
      <c r="N37" s="5">
        <v>3</v>
      </c>
      <c r="O37">
        <f t="shared" si="58"/>
        <v>9</v>
      </c>
      <c r="P37" s="13">
        <v>3</v>
      </c>
      <c r="Q37">
        <f t="shared" si="59"/>
        <v>9</v>
      </c>
      <c r="R37" s="47">
        <v>3</v>
      </c>
      <c r="S37">
        <f t="shared" si="60"/>
        <v>9</v>
      </c>
      <c r="U37" s="12">
        <f t="shared" si="60"/>
        <v>0</v>
      </c>
      <c r="V37" s="74" t="s">
        <v>177</v>
      </c>
    </row>
    <row r="38" spans="1:23" s="3" customFormat="1" ht="15.75" customHeight="1" x14ac:dyDescent="0.25">
      <c r="A38" s="3" t="s">
        <v>85</v>
      </c>
      <c r="B38" s="3" t="s">
        <v>67</v>
      </c>
      <c r="C38" s="4" t="s">
        <v>86</v>
      </c>
      <c r="D38" s="3" t="s">
        <v>10</v>
      </c>
      <c r="E38" s="17">
        <v>3</v>
      </c>
      <c r="F38" s="41">
        <v>3</v>
      </c>
      <c r="G38" s="12">
        <f t="shared" si="61"/>
        <v>9</v>
      </c>
      <c r="H38" s="14">
        <v>3</v>
      </c>
      <c r="I38" s="3">
        <f t="shared" si="62"/>
        <v>9</v>
      </c>
      <c r="J38" s="48">
        <v>3</v>
      </c>
      <c r="K38">
        <f t="shared" si="56"/>
        <v>9</v>
      </c>
      <c r="L38" s="14">
        <v>3</v>
      </c>
      <c r="M38" s="3">
        <f t="shared" si="57"/>
        <v>9</v>
      </c>
      <c r="N38" s="14">
        <v>3</v>
      </c>
      <c r="O38">
        <f t="shared" si="58"/>
        <v>9</v>
      </c>
      <c r="P38" s="14">
        <v>3</v>
      </c>
      <c r="Q38">
        <f t="shared" si="59"/>
        <v>9</v>
      </c>
      <c r="R38" s="48">
        <v>3</v>
      </c>
      <c r="S38">
        <f t="shared" si="60"/>
        <v>9</v>
      </c>
      <c r="T38" s="13"/>
      <c r="U38" s="12">
        <f t="shared" si="60"/>
        <v>0</v>
      </c>
      <c r="V38" s="73" t="s">
        <v>177</v>
      </c>
      <c r="W38" s="17"/>
    </row>
    <row r="39" spans="1:23" ht="15.75" customHeight="1" x14ac:dyDescent="0.25">
      <c r="A39" t="s">
        <v>87</v>
      </c>
      <c r="B39" t="s">
        <v>67</v>
      </c>
      <c r="C39" s="1" t="s">
        <v>88</v>
      </c>
      <c r="D39" t="s">
        <v>10</v>
      </c>
      <c r="E39" s="16">
        <v>3</v>
      </c>
      <c r="F39" s="40">
        <v>3</v>
      </c>
      <c r="G39" s="12">
        <f t="shared" si="61"/>
        <v>9</v>
      </c>
      <c r="H39" s="5">
        <v>3</v>
      </c>
      <c r="I39" s="3">
        <f t="shared" si="62"/>
        <v>9</v>
      </c>
      <c r="J39" s="47">
        <v>3</v>
      </c>
      <c r="K39">
        <f t="shared" si="56"/>
        <v>9</v>
      </c>
      <c r="L39" s="13">
        <v>3</v>
      </c>
      <c r="M39" s="3">
        <f t="shared" si="57"/>
        <v>9</v>
      </c>
      <c r="N39" s="5">
        <v>2</v>
      </c>
      <c r="O39">
        <f t="shared" si="58"/>
        <v>6</v>
      </c>
      <c r="P39" s="13">
        <v>1</v>
      </c>
      <c r="Q39">
        <f t="shared" si="59"/>
        <v>3</v>
      </c>
      <c r="R39" s="47">
        <v>3</v>
      </c>
      <c r="S39">
        <f t="shared" si="60"/>
        <v>9</v>
      </c>
      <c r="U39" s="12">
        <f t="shared" si="60"/>
        <v>0</v>
      </c>
      <c r="V39" s="74" t="s">
        <v>206</v>
      </c>
    </row>
    <row r="40" spans="1:23" s="3" customFormat="1" ht="15.75" customHeight="1" x14ac:dyDescent="0.25">
      <c r="A40" s="3" t="s">
        <v>89</v>
      </c>
      <c r="B40" s="3" t="s">
        <v>67</v>
      </c>
      <c r="C40" s="4" t="s">
        <v>90</v>
      </c>
      <c r="D40" s="3" t="s">
        <v>10</v>
      </c>
      <c r="E40" s="17">
        <v>3</v>
      </c>
      <c r="F40" s="41">
        <v>3</v>
      </c>
      <c r="G40" s="12">
        <f t="shared" si="61"/>
        <v>9</v>
      </c>
      <c r="H40" s="14">
        <v>3</v>
      </c>
      <c r="I40" s="3">
        <f t="shared" si="62"/>
        <v>9</v>
      </c>
      <c r="J40" s="48">
        <v>3</v>
      </c>
      <c r="K40">
        <f t="shared" si="56"/>
        <v>9</v>
      </c>
      <c r="L40" s="14">
        <v>3</v>
      </c>
      <c r="M40" s="3">
        <f t="shared" si="57"/>
        <v>9</v>
      </c>
      <c r="N40" s="14">
        <v>3</v>
      </c>
      <c r="O40">
        <f t="shared" si="58"/>
        <v>9</v>
      </c>
      <c r="P40" s="14">
        <v>3</v>
      </c>
      <c r="Q40">
        <f t="shared" si="59"/>
        <v>9</v>
      </c>
      <c r="R40" s="48">
        <v>3</v>
      </c>
      <c r="S40">
        <f t="shared" si="60"/>
        <v>9</v>
      </c>
      <c r="T40" s="13"/>
      <c r="U40" s="12">
        <f t="shared" si="60"/>
        <v>0</v>
      </c>
      <c r="V40" s="73" t="s">
        <v>153</v>
      </c>
      <c r="W40" s="17"/>
    </row>
    <row r="41" spans="1:23" ht="15.75" customHeight="1" x14ac:dyDescent="0.25">
      <c r="A41" t="s">
        <v>91</v>
      </c>
      <c r="B41" t="s">
        <v>67</v>
      </c>
      <c r="C41" s="1" t="s">
        <v>92</v>
      </c>
      <c r="D41" t="s">
        <v>16</v>
      </c>
      <c r="E41" s="16">
        <v>1</v>
      </c>
      <c r="F41" s="40">
        <v>2</v>
      </c>
      <c r="G41" s="12">
        <f t="shared" si="61"/>
        <v>2</v>
      </c>
      <c r="H41" s="5">
        <v>3</v>
      </c>
      <c r="I41" s="3">
        <f t="shared" si="62"/>
        <v>3</v>
      </c>
      <c r="J41" s="47">
        <v>2</v>
      </c>
      <c r="K41">
        <f t="shared" si="56"/>
        <v>2</v>
      </c>
      <c r="L41" s="13">
        <v>3</v>
      </c>
      <c r="M41" s="3">
        <f t="shared" si="57"/>
        <v>3</v>
      </c>
      <c r="N41" s="5">
        <v>3</v>
      </c>
      <c r="O41">
        <f t="shared" si="58"/>
        <v>3</v>
      </c>
      <c r="P41" s="13">
        <v>1</v>
      </c>
      <c r="Q41">
        <f t="shared" si="59"/>
        <v>1</v>
      </c>
      <c r="R41" s="47">
        <v>2</v>
      </c>
      <c r="S41">
        <f t="shared" si="60"/>
        <v>2</v>
      </c>
      <c r="U41" s="12">
        <f t="shared" si="60"/>
        <v>0</v>
      </c>
      <c r="V41" s="74" t="s">
        <v>185</v>
      </c>
    </row>
    <row r="42" spans="1:23" s="3" customFormat="1" ht="15.75" customHeight="1" x14ac:dyDescent="0.25">
      <c r="A42" s="3" t="s">
        <v>93</v>
      </c>
      <c r="B42" s="3" t="s">
        <v>67</v>
      </c>
      <c r="C42" s="4" t="s">
        <v>94</v>
      </c>
      <c r="D42" s="3" t="s">
        <v>10</v>
      </c>
      <c r="E42" s="17">
        <v>3</v>
      </c>
      <c r="F42" s="41">
        <v>2</v>
      </c>
      <c r="G42" s="12">
        <f t="shared" si="61"/>
        <v>6</v>
      </c>
      <c r="H42" s="14">
        <v>2</v>
      </c>
      <c r="I42" s="3">
        <f t="shared" si="62"/>
        <v>6</v>
      </c>
      <c r="J42" s="48">
        <v>2</v>
      </c>
      <c r="K42">
        <f t="shared" si="56"/>
        <v>6</v>
      </c>
      <c r="L42" s="14">
        <v>3</v>
      </c>
      <c r="M42" s="3">
        <f t="shared" si="57"/>
        <v>9</v>
      </c>
      <c r="N42" s="14">
        <v>3</v>
      </c>
      <c r="O42">
        <f t="shared" si="58"/>
        <v>9</v>
      </c>
      <c r="P42" s="14">
        <v>1</v>
      </c>
      <c r="Q42">
        <f t="shared" si="59"/>
        <v>3</v>
      </c>
      <c r="R42" s="48">
        <v>2</v>
      </c>
      <c r="S42">
        <f t="shared" si="60"/>
        <v>6</v>
      </c>
      <c r="T42" s="13"/>
      <c r="U42" s="12">
        <f t="shared" si="60"/>
        <v>0</v>
      </c>
      <c r="V42" s="73" t="s">
        <v>207</v>
      </c>
      <c r="W42" s="17"/>
    </row>
    <row r="43" spans="1:23" ht="15.75" customHeight="1" x14ac:dyDescent="0.25">
      <c r="A43" t="s">
        <v>95</v>
      </c>
      <c r="B43" t="s">
        <v>67</v>
      </c>
      <c r="C43" s="1" t="s">
        <v>96</v>
      </c>
      <c r="D43" t="s">
        <v>13</v>
      </c>
      <c r="E43" s="16">
        <v>2</v>
      </c>
      <c r="F43" s="40">
        <v>2</v>
      </c>
      <c r="G43" s="12">
        <f t="shared" si="61"/>
        <v>4</v>
      </c>
      <c r="H43" s="5">
        <v>2</v>
      </c>
      <c r="I43" s="3">
        <f t="shared" si="62"/>
        <v>4</v>
      </c>
      <c r="J43" s="47">
        <v>3</v>
      </c>
      <c r="K43">
        <f t="shared" si="56"/>
        <v>6</v>
      </c>
      <c r="L43" s="13">
        <v>3</v>
      </c>
      <c r="M43" s="3">
        <f t="shared" si="57"/>
        <v>6</v>
      </c>
      <c r="N43" s="5">
        <v>3</v>
      </c>
      <c r="O43">
        <f t="shared" si="58"/>
        <v>6</v>
      </c>
      <c r="P43" s="13">
        <v>1</v>
      </c>
      <c r="Q43">
        <f t="shared" si="59"/>
        <v>2</v>
      </c>
      <c r="R43" s="47">
        <v>3</v>
      </c>
      <c r="S43">
        <f t="shared" si="60"/>
        <v>6</v>
      </c>
      <c r="U43" s="12">
        <f t="shared" si="60"/>
        <v>0</v>
      </c>
      <c r="V43" s="74" t="s">
        <v>186</v>
      </c>
    </row>
    <row r="44" spans="1:23" s="3" customFormat="1" ht="15.75" customHeight="1" x14ac:dyDescent="0.25">
      <c r="A44" s="3" t="s">
        <v>97</v>
      </c>
      <c r="B44" s="3" t="s">
        <v>67</v>
      </c>
      <c r="C44" s="4" t="s">
        <v>98</v>
      </c>
      <c r="D44" s="3" t="s">
        <v>10</v>
      </c>
      <c r="E44" s="17">
        <v>3</v>
      </c>
      <c r="F44" s="41">
        <v>3</v>
      </c>
      <c r="G44" s="12">
        <f t="shared" si="61"/>
        <v>9</v>
      </c>
      <c r="H44" s="14">
        <v>3</v>
      </c>
      <c r="I44" s="3">
        <f t="shared" si="62"/>
        <v>9</v>
      </c>
      <c r="J44" s="48">
        <v>3</v>
      </c>
      <c r="K44">
        <f t="shared" si="56"/>
        <v>9</v>
      </c>
      <c r="L44" s="14">
        <v>3</v>
      </c>
      <c r="M44" s="3">
        <f t="shared" si="57"/>
        <v>9</v>
      </c>
      <c r="N44" s="14">
        <v>3</v>
      </c>
      <c r="O44">
        <f t="shared" si="58"/>
        <v>9</v>
      </c>
      <c r="P44" s="14">
        <v>3</v>
      </c>
      <c r="Q44">
        <f t="shared" si="59"/>
        <v>9</v>
      </c>
      <c r="R44" s="48">
        <v>3</v>
      </c>
      <c r="S44">
        <f t="shared" si="60"/>
        <v>9</v>
      </c>
      <c r="T44" s="13"/>
      <c r="U44" s="12">
        <f t="shared" si="60"/>
        <v>0</v>
      </c>
      <c r="V44" s="73" t="s">
        <v>177</v>
      </c>
      <c r="W44" s="17"/>
    </row>
    <row r="45" spans="1:23" ht="15.75" customHeight="1" x14ac:dyDescent="0.25">
      <c r="A45" t="s">
        <v>99</v>
      </c>
      <c r="B45" t="s">
        <v>67</v>
      </c>
      <c r="C45" s="1" t="s">
        <v>100</v>
      </c>
      <c r="D45" t="s">
        <v>10</v>
      </c>
      <c r="E45" s="16">
        <v>3</v>
      </c>
      <c r="F45" s="40">
        <v>3</v>
      </c>
      <c r="G45" s="12">
        <f t="shared" si="61"/>
        <v>9</v>
      </c>
      <c r="H45" s="5">
        <v>3</v>
      </c>
      <c r="I45" s="3">
        <f t="shared" si="62"/>
        <v>9</v>
      </c>
      <c r="J45" s="47">
        <v>3</v>
      </c>
      <c r="K45">
        <f t="shared" si="56"/>
        <v>9</v>
      </c>
      <c r="L45" s="13">
        <v>3</v>
      </c>
      <c r="M45" s="3">
        <f t="shared" si="57"/>
        <v>9</v>
      </c>
      <c r="N45" s="5">
        <v>3</v>
      </c>
      <c r="O45">
        <f t="shared" si="58"/>
        <v>9</v>
      </c>
      <c r="P45" s="13">
        <v>2</v>
      </c>
      <c r="Q45">
        <f t="shared" si="59"/>
        <v>6</v>
      </c>
      <c r="R45" s="47">
        <v>3</v>
      </c>
      <c r="S45">
        <f t="shared" si="60"/>
        <v>9</v>
      </c>
      <c r="U45" s="12">
        <f t="shared" si="60"/>
        <v>0</v>
      </c>
      <c r="V45" s="74" t="s">
        <v>208</v>
      </c>
    </row>
    <row r="46" spans="1:23" s="3" customFormat="1" ht="15.75" customHeight="1" x14ac:dyDescent="0.25">
      <c r="A46" s="3" t="s">
        <v>101</v>
      </c>
      <c r="B46" s="3" t="s">
        <v>67</v>
      </c>
      <c r="C46" s="4" t="s">
        <v>102</v>
      </c>
      <c r="D46" s="3" t="s">
        <v>10</v>
      </c>
      <c r="E46" s="17">
        <v>3</v>
      </c>
      <c r="F46" s="41">
        <v>2</v>
      </c>
      <c r="G46" s="12">
        <f t="shared" si="61"/>
        <v>6</v>
      </c>
      <c r="H46" s="14">
        <v>2</v>
      </c>
      <c r="I46" s="3">
        <f t="shared" si="62"/>
        <v>6</v>
      </c>
      <c r="J46" s="14">
        <v>3</v>
      </c>
      <c r="K46">
        <f t="shared" si="56"/>
        <v>9</v>
      </c>
      <c r="L46" s="14">
        <v>3</v>
      </c>
      <c r="M46" s="3">
        <f t="shared" si="57"/>
        <v>9</v>
      </c>
      <c r="N46" s="14">
        <v>3</v>
      </c>
      <c r="O46">
        <f t="shared" si="58"/>
        <v>9</v>
      </c>
      <c r="P46" s="14">
        <v>2</v>
      </c>
      <c r="Q46">
        <f t="shared" si="59"/>
        <v>6</v>
      </c>
      <c r="R46" s="48">
        <v>2</v>
      </c>
      <c r="S46">
        <f t="shared" si="60"/>
        <v>6</v>
      </c>
      <c r="T46" s="13"/>
      <c r="U46" s="12">
        <f t="shared" si="60"/>
        <v>0</v>
      </c>
      <c r="V46" s="73" t="s">
        <v>187</v>
      </c>
      <c r="W46" s="17"/>
    </row>
    <row r="47" spans="1:23" ht="15.75" customHeight="1" x14ac:dyDescent="0.25">
      <c r="A47" t="s">
        <v>103</v>
      </c>
      <c r="B47" t="s">
        <v>67</v>
      </c>
      <c r="C47" s="1" t="s">
        <v>104</v>
      </c>
      <c r="D47" t="s">
        <v>10</v>
      </c>
      <c r="E47" s="16">
        <v>3</v>
      </c>
      <c r="F47" s="40">
        <v>1</v>
      </c>
      <c r="G47" s="12">
        <f t="shared" si="61"/>
        <v>3</v>
      </c>
      <c r="H47" s="5">
        <v>3</v>
      </c>
      <c r="I47" s="3">
        <f t="shared" si="62"/>
        <v>9</v>
      </c>
      <c r="J47" s="47">
        <v>3</v>
      </c>
      <c r="K47">
        <f t="shared" ref="K47:K154" si="63">J47*$E47</f>
        <v>9</v>
      </c>
      <c r="L47" s="13">
        <v>3</v>
      </c>
      <c r="M47" s="3">
        <f t="shared" ref="M47:M139" si="64">L47*$E47</f>
        <v>9</v>
      </c>
      <c r="N47" s="5">
        <v>3</v>
      </c>
      <c r="O47">
        <f t="shared" ref="O47:O159" si="65">N47*$E47</f>
        <v>9</v>
      </c>
      <c r="P47" s="13">
        <v>3</v>
      </c>
      <c r="Q47">
        <f t="shared" ref="Q47:Q158" si="66">P47*$E47</f>
        <v>9</v>
      </c>
      <c r="R47" s="47">
        <v>3</v>
      </c>
      <c r="S47">
        <f t="shared" ref="S47:U60" si="67">R47*$E47</f>
        <v>9</v>
      </c>
      <c r="U47" s="12">
        <f t="shared" si="67"/>
        <v>0</v>
      </c>
      <c r="V47" s="74" t="s">
        <v>177</v>
      </c>
    </row>
    <row r="48" spans="1:23" s="3" customFormat="1" ht="15.75" customHeight="1" x14ac:dyDescent="0.25">
      <c r="A48" s="3" t="s">
        <v>105</v>
      </c>
      <c r="B48" s="3" t="s">
        <v>67</v>
      </c>
      <c r="C48" s="4" t="s">
        <v>106</v>
      </c>
      <c r="D48" s="3" t="s">
        <v>10</v>
      </c>
      <c r="E48" s="17">
        <v>3</v>
      </c>
      <c r="F48" s="41">
        <v>3</v>
      </c>
      <c r="G48" s="12">
        <f t="shared" si="61"/>
        <v>9</v>
      </c>
      <c r="H48" s="14">
        <v>3</v>
      </c>
      <c r="I48" s="3">
        <f t="shared" si="62"/>
        <v>9</v>
      </c>
      <c r="J48" s="48">
        <v>3</v>
      </c>
      <c r="K48">
        <f t="shared" si="63"/>
        <v>9</v>
      </c>
      <c r="L48" s="14">
        <v>3</v>
      </c>
      <c r="M48" s="3">
        <f t="shared" si="64"/>
        <v>9</v>
      </c>
      <c r="N48" s="14">
        <v>3</v>
      </c>
      <c r="O48">
        <f t="shared" si="65"/>
        <v>9</v>
      </c>
      <c r="P48" s="14">
        <v>3</v>
      </c>
      <c r="Q48">
        <f t="shared" si="66"/>
        <v>9</v>
      </c>
      <c r="R48" s="14">
        <v>2</v>
      </c>
      <c r="S48">
        <f t="shared" si="67"/>
        <v>6</v>
      </c>
      <c r="T48" s="13"/>
      <c r="U48" s="12">
        <f t="shared" si="67"/>
        <v>0</v>
      </c>
      <c r="V48" s="73"/>
      <c r="W48" s="17"/>
    </row>
    <row r="49" spans="1:23" ht="15.75" customHeight="1" x14ac:dyDescent="0.25">
      <c r="A49" t="s">
        <v>107</v>
      </c>
      <c r="B49" t="s">
        <v>67</v>
      </c>
      <c r="C49" s="1" t="s">
        <v>108</v>
      </c>
      <c r="D49" t="s">
        <v>10</v>
      </c>
      <c r="E49" s="16">
        <v>3</v>
      </c>
      <c r="F49" s="40">
        <v>3</v>
      </c>
      <c r="G49" s="12">
        <f t="shared" si="61"/>
        <v>9</v>
      </c>
      <c r="H49" s="5">
        <v>1</v>
      </c>
      <c r="I49" s="3">
        <f t="shared" si="62"/>
        <v>3</v>
      </c>
      <c r="J49" s="47">
        <v>3</v>
      </c>
      <c r="K49">
        <f t="shared" si="63"/>
        <v>9</v>
      </c>
      <c r="L49" s="13">
        <v>3</v>
      </c>
      <c r="M49" s="3">
        <f t="shared" si="64"/>
        <v>9</v>
      </c>
      <c r="N49" s="5">
        <v>3</v>
      </c>
      <c r="O49">
        <f t="shared" si="65"/>
        <v>9</v>
      </c>
      <c r="P49" s="13">
        <v>3</v>
      </c>
      <c r="Q49">
        <f t="shared" si="66"/>
        <v>9</v>
      </c>
      <c r="R49" s="13">
        <v>2</v>
      </c>
      <c r="S49">
        <f t="shared" si="67"/>
        <v>6</v>
      </c>
      <c r="U49" s="12">
        <f t="shared" si="67"/>
        <v>0</v>
      </c>
      <c r="V49" s="74" t="s">
        <v>188</v>
      </c>
    </row>
    <row r="50" spans="1:23" s="3" customFormat="1" ht="15.75" customHeight="1" x14ac:dyDescent="0.25">
      <c r="A50" s="3" t="s">
        <v>109</v>
      </c>
      <c r="B50" s="3" t="s">
        <v>67</v>
      </c>
      <c r="C50" s="4" t="s">
        <v>209</v>
      </c>
      <c r="D50" s="3" t="s">
        <v>10</v>
      </c>
      <c r="E50" s="17">
        <v>3</v>
      </c>
      <c r="F50" s="41">
        <v>3</v>
      </c>
      <c r="G50" s="12">
        <f t="shared" si="61"/>
        <v>9</v>
      </c>
      <c r="H50" s="14">
        <v>3</v>
      </c>
      <c r="I50" s="3">
        <f t="shared" si="62"/>
        <v>9</v>
      </c>
      <c r="J50" s="48">
        <v>3</v>
      </c>
      <c r="K50">
        <f t="shared" si="63"/>
        <v>9</v>
      </c>
      <c r="L50" s="14">
        <v>3</v>
      </c>
      <c r="M50" s="3">
        <f t="shared" si="64"/>
        <v>9</v>
      </c>
      <c r="N50" s="14">
        <v>3</v>
      </c>
      <c r="O50">
        <f t="shared" si="65"/>
        <v>9</v>
      </c>
      <c r="P50" s="14">
        <v>2</v>
      </c>
      <c r="Q50">
        <f t="shared" si="66"/>
        <v>6</v>
      </c>
      <c r="R50" s="48">
        <v>2</v>
      </c>
      <c r="S50">
        <f t="shared" si="67"/>
        <v>6</v>
      </c>
      <c r="T50" s="13"/>
      <c r="U50" s="12">
        <f t="shared" si="67"/>
        <v>0</v>
      </c>
      <c r="V50" s="73" t="s">
        <v>155</v>
      </c>
      <c r="W50" s="17"/>
    </row>
    <row r="51" spans="1:23" ht="15.75" customHeight="1" x14ac:dyDescent="0.25">
      <c r="A51" t="s">
        <v>110</v>
      </c>
      <c r="B51" t="s">
        <v>67</v>
      </c>
      <c r="C51" s="1" t="s">
        <v>111</v>
      </c>
      <c r="D51" t="s">
        <v>10</v>
      </c>
      <c r="E51" s="16">
        <v>3</v>
      </c>
      <c r="F51" s="40">
        <v>3</v>
      </c>
      <c r="G51" s="12">
        <f t="shared" si="61"/>
        <v>9</v>
      </c>
      <c r="H51" s="5">
        <v>3</v>
      </c>
      <c r="I51" s="3">
        <f t="shared" si="62"/>
        <v>9</v>
      </c>
      <c r="J51" s="47">
        <v>3</v>
      </c>
      <c r="K51">
        <f t="shared" si="63"/>
        <v>9</v>
      </c>
      <c r="L51" s="13">
        <v>3</v>
      </c>
      <c r="M51" s="3">
        <f t="shared" si="64"/>
        <v>9</v>
      </c>
      <c r="N51" s="5">
        <v>3</v>
      </c>
      <c r="O51">
        <f t="shared" si="65"/>
        <v>9</v>
      </c>
      <c r="P51" s="13">
        <v>3</v>
      </c>
      <c r="Q51">
        <f t="shared" si="66"/>
        <v>9</v>
      </c>
      <c r="R51" s="47">
        <v>3</v>
      </c>
      <c r="S51">
        <f t="shared" si="67"/>
        <v>9</v>
      </c>
      <c r="U51" s="12">
        <f t="shared" si="67"/>
        <v>0</v>
      </c>
      <c r="V51" s="74" t="s">
        <v>177</v>
      </c>
    </row>
    <row r="52" spans="1:23" s="3" customFormat="1" ht="15.75" customHeight="1" x14ac:dyDescent="0.25">
      <c r="A52" s="3" t="s">
        <v>112</v>
      </c>
      <c r="B52" s="3" t="s">
        <v>67</v>
      </c>
      <c r="C52" s="4" t="s">
        <v>113</v>
      </c>
      <c r="D52" s="3" t="s">
        <v>10</v>
      </c>
      <c r="E52" s="17">
        <v>3</v>
      </c>
      <c r="F52" s="41">
        <v>3</v>
      </c>
      <c r="G52" s="12">
        <f t="shared" ref="G52:G60" si="68">F52*$E52</f>
        <v>9</v>
      </c>
      <c r="H52" s="14">
        <v>3</v>
      </c>
      <c r="I52" s="3">
        <f t="shared" ref="I52:I157" si="69">H52*$E52</f>
        <v>9</v>
      </c>
      <c r="J52" s="48">
        <v>3</v>
      </c>
      <c r="K52">
        <f t="shared" si="63"/>
        <v>9</v>
      </c>
      <c r="L52" s="14">
        <v>3</v>
      </c>
      <c r="M52" s="3">
        <f t="shared" si="64"/>
        <v>9</v>
      </c>
      <c r="N52" s="14">
        <v>3</v>
      </c>
      <c r="O52">
        <f t="shared" si="65"/>
        <v>9</v>
      </c>
      <c r="P52" s="14">
        <v>3</v>
      </c>
      <c r="Q52">
        <f t="shared" si="66"/>
        <v>9</v>
      </c>
      <c r="R52" s="48">
        <v>3</v>
      </c>
      <c r="S52">
        <f t="shared" si="67"/>
        <v>9</v>
      </c>
      <c r="T52" s="13"/>
      <c r="U52" s="12">
        <f t="shared" si="67"/>
        <v>0</v>
      </c>
      <c r="V52" s="73" t="s">
        <v>177</v>
      </c>
      <c r="W52" s="17"/>
    </row>
    <row r="53" spans="1:23" ht="15.75" customHeight="1" x14ac:dyDescent="0.25">
      <c r="A53" t="s">
        <v>114</v>
      </c>
      <c r="B53" t="s">
        <v>67</v>
      </c>
      <c r="C53" s="1" t="s">
        <v>115</v>
      </c>
      <c r="D53" t="s">
        <v>13</v>
      </c>
      <c r="E53" s="16">
        <v>2</v>
      </c>
      <c r="F53" s="40">
        <v>3</v>
      </c>
      <c r="G53" s="12">
        <f t="shared" si="68"/>
        <v>6</v>
      </c>
      <c r="H53" s="5">
        <v>0</v>
      </c>
      <c r="I53" s="3">
        <f t="shared" si="69"/>
        <v>0</v>
      </c>
      <c r="J53" s="47">
        <v>3</v>
      </c>
      <c r="K53">
        <f t="shared" si="63"/>
        <v>6</v>
      </c>
      <c r="L53" s="13">
        <v>3</v>
      </c>
      <c r="M53" s="3">
        <f t="shared" si="64"/>
        <v>6</v>
      </c>
      <c r="N53" s="5">
        <v>3</v>
      </c>
      <c r="O53">
        <f t="shared" si="65"/>
        <v>6</v>
      </c>
      <c r="P53" s="13">
        <v>0</v>
      </c>
      <c r="Q53">
        <f t="shared" si="66"/>
        <v>0</v>
      </c>
      <c r="R53" s="47">
        <v>3</v>
      </c>
      <c r="S53">
        <f t="shared" si="67"/>
        <v>6</v>
      </c>
      <c r="U53" s="12">
        <f t="shared" si="67"/>
        <v>0</v>
      </c>
      <c r="V53" s="74" t="s">
        <v>189</v>
      </c>
    </row>
    <row r="54" spans="1:23" s="3" customFormat="1" ht="15.75" customHeight="1" x14ac:dyDescent="0.25">
      <c r="A54" s="3" t="s">
        <v>116</v>
      </c>
      <c r="B54" s="3" t="s">
        <v>67</v>
      </c>
      <c r="C54" s="4" t="s">
        <v>117</v>
      </c>
      <c r="D54" s="3" t="s">
        <v>118</v>
      </c>
      <c r="E54" s="17">
        <v>1</v>
      </c>
      <c r="F54" s="41">
        <v>3</v>
      </c>
      <c r="G54" s="12">
        <f t="shared" si="68"/>
        <v>3</v>
      </c>
      <c r="H54" s="14">
        <v>3</v>
      </c>
      <c r="I54" s="3">
        <f t="shared" si="69"/>
        <v>3</v>
      </c>
      <c r="J54" s="48">
        <v>3</v>
      </c>
      <c r="K54">
        <f t="shared" si="63"/>
        <v>3</v>
      </c>
      <c r="L54" s="14">
        <v>3</v>
      </c>
      <c r="M54" s="3">
        <f t="shared" si="64"/>
        <v>3</v>
      </c>
      <c r="N54" s="14">
        <v>3</v>
      </c>
      <c r="O54">
        <f t="shared" si="65"/>
        <v>3</v>
      </c>
      <c r="P54" s="14">
        <v>3</v>
      </c>
      <c r="Q54">
        <f t="shared" si="66"/>
        <v>3</v>
      </c>
      <c r="R54" s="18">
        <v>3</v>
      </c>
      <c r="S54">
        <f t="shared" si="67"/>
        <v>3</v>
      </c>
      <c r="T54" s="13"/>
      <c r="U54" s="12">
        <f t="shared" si="67"/>
        <v>0</v>
      </c>
      <c r="V54" s="73" t="s">
        <v>177</v>
      </c>
      <c r="W54" s="17"/>
    </row>
    <row r="55" spans="1:23" ht="15.75" customHeight="1" x14ac:dyDescent="0.25">
      <c r="A55" t="s">
        <v>119</v>
      </c>
      <c r="B55" t="s">
        <v>67</v>
      </c>
      <c r="C55" s="1" t="s">
        <v>120</v>
      </c>
      <c r="D55" t="s">
        <v>13</v>
      </c>
      <c r="E55" s="16">
        <v>2</v>
      </c>
      <c r="F55" s="40">
        <v>3</v>
      </c>
      <c r="G55" s="12">
        <f t="shared" si="68"/>
        <v>6</v>
      </c>
      <c r="H55" s="5">
        <v>3</v>
      </c>
      <c r="I55" s="3">
        <f t="shared" si="69"/>
        <v>6</v>
      </c>
      <c r="J55" s="47">
        <v>3</v>
      </c>
      <c r="K55">
        <f t="shared" si="63"/>
        <v>6</v>
      </c>
      <c r="L55" s="13">
        <v>3</v>
      </c>
      <c r="M55" s="3">
        <f t="shared" si="64"/>
        <v>6</v>
      </c>
      <c r="N55" s="5">
        <v>3</v>
      </c>
      <c r="O55">
        <f t="shared" si="65"/>
        <v>6</v>
      </c>
      <c r="P55" s="13">
        <v>1</v>
      </c>
      <c r="Q55">
        <f t="shared" si="66"/>
        <v>2</v>
      </c>
      <c r="R55" s="47">
        <v>1</v>
      </c>
      <c r="S55">
        <f t="shared" si="67"/>
        <v>2</v>
      </c>
      <c r="U55" s="12">
        <f t="shared" si="67"/>
        <v>0</v>
      </c>
      <c r="V55" s="74" t="s">
        <v>190</v>
      </c>
    </row>
    <row r="56" spans="1:23" s="3" customFormat="1" ht="15.75" customHeight="1" x14ac:dyDescent="0.25">
      <c r="A56" s="3" t="s">
        <v>121</v>
      </c>
      <c r="B56" s="3" t="s">
        <v>67</v>
      </c>
      <c r="C56" s="4" t="s">
        <v>122</v>
      </c>
      <c r="D56" s="3" t="s">
        <v>10</v>
      </c>
      <c r="E56" s="17">
        <v>3</v>
      </c>
      <c r="F56" s="41">
        <v>3</v>
      </c>
      <c r="G56" s="12">
        <f t="shared" si="68"/>
        <v>9</v>
      </c>
      <c r="H56" s="14">
        <v>3</v>
      </c>
      <c r="I56" s="3">
        <f t="shared" si="69"/>
        <v>9</v>
      </c>
      <c r="J56" s="48">
        <v>3</v>
      </c>
      <c r="K56">
        <f t="shared" si="63"/>
        <v>9</v>
      </c>
      <c r="L56" s="14">
        <v>3</v>
      </c>
      <c r="M56" s="3">
        <f t="shared" si="64"/>
        <v>9</v>
      </c>
      <c r="N56" s="14">
        <v>3</v>
      </c>
      <c r="O56">
        <f t="shared" si="65"/>
        <v>9</v>
      </c>
      <c r="P56" s="14">
        <v>3</v>
      </c>
      <c r="Q56">
        <f t="shared" si="66"/>
        <v>9</v>
      </c>
      <c r="R56" s="48">
        <v>3</v>
      </c>
      <c r="S56">
        <f t="shared" si="67"/>
        <v>9</v>
      </c>
      <c r="T56" s="13"/>
      <c r="U56" s="12">
        <f t="shared" si="67"/>
        <v>0</v>
      </c>
      <c r="V56" s="73" t="s">
        <v>177</v>
      </c>
      <c r="W56" s="17"/>
    </row>
    <row r="57" spans="1:23" ht="15.75" customHeight="1" x14ac:dyDescent="0.25">
      <c r="A57" t="s">
        <v>123</v>
      </c>
      <c r="B57" t="s">
        <v>67</v>
      </c>
      <c r="C57" s="1" t="s">
        <v>124</v>
      </c>
      <c r="D57" t="s">
        <v>10</v>
      </c>
      <c r="E57" s="16">
        <v>3</v>
      </c>
      <c r="F57" s="40">
        <v>3</v>
      </c>
      <c r="G57" s="12">
        <f t="shared" si="68"/>
        <v>9</v>
      </c>
      <c r="H57" s="5">
        <v>3</v>
      </c>
      <c r="I57" s="3">
        <f t="shared" si="69"/>
        <v>9</v>
      </c>
      <c r="J57" s="47">
        <v>3</v>
      </c>
      <c r="K57">
        <f t="shared" si="63"/>
        <v>9</v>
      </c>
      <c r="L57" s="13">
        <v>3</v>
      </c>
      <c r="M57" s="3">
        <f t="shared" si="64"/>
        <v>9</v>
      </c>
      <c r="N57" s="5">
        <v>3</v>
      </c>
      <c r="O57">
        <f t="shared" si="65"/>
        <v>9</v>
      </c>
      <c r="P57" s="13">
        <v>0</v>
      </c>
      <c r="Q57">
        <f t="shared" si="66"/>
        <v>0</v>
      </c>
      <c r="R57" s="19">
        <v>3</v>
      </c>
      <c r="S57">
        <f t="shared" si="67"/>
        <v>9</v>
      </c>
      <c r="U57" s="12">
        <f t="shared" si="67"/>
        <v>0</v>
      </c>
      <c r="V57" s="74" t="s">
        <v>210</v>
      </c>
    </row>
    <row r="58" spans="1:23" s="3" customFormat="1" ht="15.75" customHeight="1" x14ac:dyDescent="0.25">
      <c r="A58" s="3" t="s">
        <v>125</v>
      </c>
      <c r="B58" s="3" t="s">
        <v>67</v>
      </c>
      <c r="C58" s="4" t="s">
        <v>126</v>
      </c>
      <c r="D58" s="3" t="s">
        <v>13</v>
      </c>
      <c r="E58" s="17">
        <v>2</v>
      </c>
      <c r="F58" s="41">
        <v>3</v>
      </c>
      <c r="G58" s="12">
        <f t="shared" si="68"/>
        <v>6</v>
      </c>
      <c r="H58" s="14">
        <v>3</v>
      </c>
      <c r="I58" s="3">
        <f t="shared" si="69"/>
        <v>6</v>
      </c>
      <c r="J58" s="48">
        <v>1</v>
      </c>
      <c r="K58">
        <f t="shared" si="63"/>
        <v>2</v>
      </c>
      <c r="L58" s="14">
        <v>3</v>
      </c>
      <c r="M58" s="3">
        <f t="shared" si="64"/>
        <v>6</v>
      </c>
      <c r="N58" s="14">
        <v>3</v>
      </c>
      <c r="O58">
        <f t="shared" si="65"/>
        <v>6</v>
      </c>
      <c r="P58" s="14">
        <v>3</v>
      </c>
      <c r="Q58">
        <f t="shared" si="66"/>
        <v>6</v>
      </c>
      <c r="R58" s="48">
        <v>3</v>
      </c>
      <c r="S58">
        <f t="shared" si="67"/>
        <v>6</v>
      </c>
      <c r="T58" s="13"/>
      <c r="U58" s="12">
        <f t="shared" si="67"/>
        <v>0</v>
      </c>
      <c r="V58" s="73" t="s">
        <v>191</v>
      </c>
      <c r="W58" s="17"/>
    </row>
    <row r="59" spans="1:23" ht="15.75" customHeight="1" x14ac:dyDescent="0.25">
      <c r="A59" t="s">
        <v>127</v>
      </c>
      <c r="B59" t="s">
        <v>67</v>
      </c>
      <c r="C59" s="1" t="s">
        <v>128</v>
      </c>
      <c r="D59" t="s">
        <v>10</v>
      </c>
      <c r="E59" s="16">
        <v>3</v>
      </c>
      <c r="F59" s="40">
        <v>3</v>
      </c>
      <c r="G59" s="12">
        <f t="shared" si="68"/>
        <v>9</v>
      </c>
      <c r="H59" s="5">
        <v>3</v>
      </c>
      <c r="I59" s="3">
        <f t="shared" si="69"/>
        <v>9</v>
      </c>
      <c r="J59" s="47">
        <v>3</v>
      </c>
      <c r="K59">
        <f t="shared" si="63"/>
        <v>9</v>
      </c>
      <c r="L59" s="13">
        <v>3</v>
      </c>
      <c r="M59" s="3">
        <f t="shared" si="64"/>
        <v>9</v>
      </c>
      <c r="N59" s="49">
        <v>3</v>
      </c>
      <c r="O59">
        <f t="shared" si="65"/>
        <v>9</v>
      </c>
      <c r="P59" s="13">
        <v>3</v>
      </c>
      <c r="Q59">
        <f t="shared" si="66"/>
        <v>9</v>
      </c>
      <c r="R59" s="47">
        <v>3</v>
      </c>
      <c r="S59">
        <f t="shared" si="67"/>
        <v>9</v>
      </c>
      <c r="U59" s="12">
        <f t="shared" si="67"/>
        <v>0</v>
      </c>
      <c r="V59" s="74" t="s">
        <v>177</v>
      </c>
    </row>
    <row r="60" spans="1:23" s="3" customFormat="1" ht="15.75" customHeight="1" x14ac:dyDescent="0.25">
      <c r="A60" s="3" t="s">
        <v>129</v>
      </c>
      <c r="B60" s="3" t="s">
        <v>67</v>
      </c>
      <c r="C60" s="4" t="s">
        <v>130</v>
      </c>
      <c r="D60" s="3" t="s">
        <v>10</v>
      </c>
      <c r="E60" s="17">
        <v>3</v>
      </c>
      <c r="F60" s="41">
        <v>3</v>
      </c>
      <c r="G60" s="12">
        <f t="shared" si="68"/>
        <v>9</v>
      </c>
      <c r="H60" s="14">
        <v>3</v>
      </c>
      <c r="I60" s="3">
        <f t="shared" si="69"/>
        <v>9</v>
      </c>
      <c r="J60" s="48">
        <v>3</v>
      </c>
      <c r="K60">
        <f t="shared" si="63"/>
        <v>9</v>
      </c>
      <c r="L60" s="14">
        <v>3</v>
      </c>
      <c r="M60" s="3">
        <f t="shared" si="64"/>
        <v>9</v>
      </c>
      <c r="N60" s="14">
        <v>3</v>
      </c>
      <c r="O60">
        <f t="shared" si="65"/>
        <v>9</v>
      </c>
      <c r="P60" s="14">
        <v>3</v>
      </c>
      <c r="Q60">
        <f t="shared" si="66"/>
        <v>9</v>
      </c>
      <c r="R60" s="48">
        <v>3</v>
      </c>
      <c r="S60">
        <f t="shared" si="67"/>
        <v>9</v>
      </c>
      <c r="T60" s="13"/>
      <c r="U60" s="12">
        <f t="shared" si="67"/>
        <v>0</v>
      </c>
      <c r="V60" s="73" t="s">
        <v>177</v>
      </c>
      <c r="W60" s="17"/>
    </row>
    <row r="61" spans="1:23" ht="15.75" customHeight="1" x14ac:dyDescent="0.25">
      <c r="G61" s="12"/>
      <c r="I61" s="3"/>
      <c r="J61" s="47"/>
      <c r="K61"/>
      <c r="M61" s="3"/>
      <c r="O61"/>
      <c r="Q61"/>
      <c r="R61" s="47"/>
      <c r="S61"/>
      <c r="U61" s="12"/>
      <c r="V61" s="74"/>
    </row>
    <row r="62" spans="1:23" s="46" customFormat="1" ht="15.75" customHeight="1" x14ac:dyDescent="0.25">
      <c r="C62" s="1"/>
      <c r="E62" s="16"/>
      <c r="F62" s="40"/>
      <c r="H62" s="5"/>
      <c r="I62" s="3"/>
      <c r="J62" s="47"/>
      <c r="L62" s="13"/>
      <c r="M62" s="3"/>
      <c r="N62" s="5"/>
      <c r="P62" s="13"/>
      <c r="R62" s="47"/>
      <c r="T62" s="13"/>
      <c r="V62" s="74"/>
      <c r="W62" s="16"/>
    </row>
    <row r="63" spans="1:23" s="57" customFormat="1" ht="26.25" x14ac:dyDescent="0.4">
      <c r="C63" s="58" t="s">
        <v>175</v>
      </c>
      <c r="E63" s="59"/>
      <c r="F63" s="60"/>
      <c r="H63" s="61"/>
      <c r="I63" s="62"/>
      <c r="J63" s="63"/>
      <c r="L63" s="64"/>
      <c r="M63" s="62"/>
      <c r="N63" s="61"/>
      <c r="P63" s="64"/>
      <c r="R63" s="63"/>
      <c r="T63" s="64"/>
      <c r="V63" s="72"/>
      <c r="W63" s="59"/>
    </row>
    <row r="64" spans="1:23" s="46" customFormat="1" ht="15.75" customHeight="1" x14ac:dyDescent="0.25">
      <c r="C64" s="1"/>
      <c r="E64" s="16"/>
      <c r="F64" s="40"/>
      <c r="H64" s="5"/>
      <c r="I64" s="3"/>
      <c r="J64" s="47"/>
      <c r="L64" s="13"/>
      <c r="M64" s="3"/>
      <c r="N64" s="5"/>
      <c r="P64" s="13"/>
      <c r="R64" s="47"/>
      <c r="T64" s="13"/>
      <c r="V64" s="74"/>
      <c r="W64" s="16"/>
    </row>
    <row r="65" spans="2:23" s="9" customFormat="1" ht="15.75" customHeight="1" x14ac:dyDescent="0.25">
      <c r="B65" s="9">
        <v>1</v>
      </c>
      <c r="C65" s="10" t="s">
        <v>133</v>
      </c>
      <c r="E65" s="36"/>
      <c r="F65" s="22">
        <v>17328</v>
      </c>
      <c r="G65" s="21"/>
      <c r="H65" s="22">
        <v>174000</v>
      </c>
      <c r="I65" s="20"/>
      <c r="J65" s="22">
        <v>5009</v>
      </c>
      <c r="K65" s="21"/>
      <c r="L65" s="22">
        <v>25352</v>
      </c>
      <c r="M65" s="20"/>
      <c r="N65" s="22">
        <v>13600</v>
      </c>
      <c r="O65" s="21"/>
      <c r="P65" s="22">
        <f>43*60*1000</f>
        <v>2580000</v>
      </c>
      <c r="Q65" s="21"/>
      <c r="R65" s="23">
        <v>113000</v>
      </c>
      <c r="S65" s="21"/>
      <c r="T65" s="31"/>
      <c r="U65" s="21"/>
      <c r="V65" s="78"/>
      <c r="W65" s="36"/>
    </row>
    <row r="66" spans="2:23" s="3" customFormat="1" ht="15.75" customHeight="1" x14ac:dyDescent="0.25">
      <c r="B66" s="3">
        <v>2</v>
      </c>
      <c r="C66" s="4" t="s">
        <v>134</v>
      </c>
      <c r="E66" s="17"/>
      <c r="F66" s="22">
        <f>21100*2</f>
        <v>42200</v>
      </c>
      <c r="G66" s="21"/>
      <c r="H66" s="22">
        <v>163000</v>
      </c>
      <c r="I66" s="20"/>
      <c r="J66" s="22">
        <v>9909</v>
      </c>
      <c r="K66" s="21"/>
      <c r="L66" s="22">
        <v>39968</v>
      </c>
      <c r="M66" s="20"/>
      <c r="N66" s="22">
        <v>18200</v>
      </c>
      <c r="O66" s="21"/>
      <c r="P66" s="22">
        <f>2*2*60*1000</f>
        <v>240000</v>
      </c>
      <c r="Q66" s="21"/>
      <c r="R66" s="23">
        <v>28000</v>
      </c>
      <c r="S66" s="21"/>
      <c r="T66" s="31"/>
      <c r="U66" s="21"/>
      <c r="V66" s="73"/>
      <c r="W66" s="17"/>
    </row>
    <row r="67" spans="2:23" s="9" customFormat="1" ht="15.75" customHeight="1" x14ac:dyDescent="0.25">
      <c r="B67" s="9">
        <v>3</v>
      </c>
      <c r="C67" s="10" t="s">
        <v>135</v>
      </c>
      <c r="E67" s="36"/>
      <c r="F67" s="22">
        <v>2984</v>
      </c>
      <c r="G67" s="21"/>
      <c r="H67" s="22">
        <v>33000</v>
      </c>
      <c r="I67" s="20"/>
      <c r="J67" s="22">
        <v>4696</v>
      </c>
      <c r="K67" s="21"/>
      <c r="L67" s="22">
        <v>1843</v>
      </c>
      <c r="M67" s="20"/>
      <c r="N67" s="22">
        <v>12600</v>
      </c>
      <c r="O67" s="21"/>
      <c r="P67" s="22">
        <f>5*60*1000</f>
        <v>300000</v>
      </c>
      <c r="Q67" s="21"/>
      <c r="R67" s="23">
        <v>7000</v>
      </c>
      <c r="S67" s="21"/>
      <c r="T67" s="31"/>
      <c r="U67" s="21"/>
      <c r="V67" s="78"/>
      <c r="W67" s="36"/>
    </row>
    <row r="68" spans="2:23" s="3" customFormat="1" ht="15.75" customHeight="1" x14ac:dyDescent="0.25">
      <c r="B68" s="3">
        <v>4</v>
      </c>
      <c r="C68" s="4" t="s">
        <v>136</v>
      </c>
      <c r="E68" s="17"/>
      <c r="F68" s="22">
        <v>4812</v>
      </c>
      <c r="G68" s="21"/>
      <c r="H68" s="22">
        <v>37000</v>
      </c>
      <c r="I68" s="20"/>
      <c r="J68" s="22">
        <v>9784</v>
      </c>
      <c r="K68" s="21"/>
      <c r="L68" s="22">
        <v>6369</v>
      </c>
      <c r="M68" s="20"/>
      <c r="N68" s="22">
        <v>2400</v>
      </c>
      <c r="O68" s="21"/>
      <c r="P68" s="22">
        <f>6*60*1000</f>
        <v>360000</v>
      </c>
      <c r="Q68" s="21"/>
      <c r="R68" s="23">
        <v>4000</v>
      </c>
      <c r="S68" s="21"/>
      <c r="T68" s="31"/>
      <c r="U68" s="21"/>
      <c r="V68" s="73"/>
      <c r="W68" s="17"/>
    </row>
    <row r="69" spans="2:23" s="9" customFormat="1" ht="15.75" customHeight="1" x14ac:dyDescent="0.25">
      <c r="B69" s="9">
        <v>5</v>
      </c>
      <c r="C69" s="9" t="s">
        <v>137</v>
      </c>
      <c r="E69" s="36"/>
      <c r="F69" s="22">
        <v>2125</v>
      </c>
      <c r="G69" s="21"/>
      <c r="H69" s="22">
        <v>29000</v>
      </c>
      <c r="I69" s="20"/>
      <c r="J69" s="22">
        <v>8109</v>
      </c>
      <c r="K69" s="21"/>
      <c r="L69" s="22">
        <v>1897</v>
      </c>
      <c r="M69" s="20"/>
      <c r="N69" s="22">
        <v>8600</v>
      </c>
      <c r="O69" s="21"/>
      <c r="P69" s="22">
        <f>9*60*1000</f>
        <v>540000</v>
      </c>
      <c r="Q69" s="21"/>
      <c r="R69" s="23">
        <v>3000</v>
      </c>
      <c r="S69" s="21"/>
      <c r="T69" s="31"/>
      <c r="U69" s="21"/>
      <c r="V69" s="78"/>
      <c r="W69" s="36"/>
    </row>
    <row r="70" spans="2:23" s="3" customFormat="1" ht="15.75" customHeight="1" x14ac:dyDescent="0.25">
      <c r="B70" s="3">
        <v>6</v>
      </c>
      <c r="C70" s="4" t="s">
        <v>138</v>
      </c>
      <c r="E70" s="17"/>
      <c r="F70" s="22">
        <v>1067</v>
      </c>
      <c r="G70" s="21"/>
      <c r="H70" s="22">
        <v>20000</v>
      </c>
      <c r="I70" s="20"/>
      <c r="J70" s="22">
        <v>9013</v>
      </c>
      <c r="K70" s="21"/>
      <c r="L70" s="22">
        <v>2673</v>
      </c>
      <c r="M70" s="20"/>
      <c r="N70" s="22">
        <v>800</v>
      </c>
      <c r="O70" s="21"/>
      <c r="P70" s="22">
        <f>2*60*1000</f>
        <v>120000</v>
      </c>
      <c r="Q70" s="21"/>
      <c r="R70" s="55">
        <v>4000</v>
      </c>
      <c r="S70" s="21"/>
      <c r="T70" s="31"/>
      <c r="U70" s="21"/>
      <c r="V70" s="73"/>
      <c r="W70" s="17"/>
    </row>
    <row r="71" spans="2:23" s="9" customFormat="1" ht="15.75" customHeight="1" x14ac:dyDescent="0.25">
      <c r="B71" s="9">
        <v>7</v>
      </c>
      <c r="C71" s="10" t="s">
        <v>139</v>
      </c>
      <c r="D71" s="91" t="s">
        <v>131</v>
      </c>
      <c r="E71" s="36"/>
      <c r="F71" s="22">
        <v>8709</v>
      </c>
      <c r="G71" s="21"/>
      <c r="H71" s="22">
        <v>7000</v>
      </c>
      <c r="I71" s="20"/>
      <c r="J71" s="22"/>
      <c r="K71" s="21"/>
      <c r="L71" s="22">
        <v>938</v>
      </c>
      <c r="M71" s="20"/>
      <c r="N71" s="22">
        <v>2600</v>
      </c>
      <c r="O71" s="21"/>
      <c r="P71" s="22"/>
      <c r="Q71" s="21"/>
      <c r="R71" s="23">
        <v>3000</v>
      </c>
      <c r="S71" s="21"/>
      <c r="T71" s="31"/>
      <c r="U71" s="21"/>
      <c r="V71" s="78"/>
      <c r="W71" s="36"/>
    </row>
    <row r="72" spans="2:23" s="3" customFormat="1" ht="15.75" customHeight="1" x14ac:dyDescent="0.25">
      <c r="B72" s="3">
        <v>8</v>
      </c>
      <c r="C72" s="4" t="s">
        <v>140</v>
      </c>
      <c r="D72" s="91"/>
      <c r="E72" s="17"/>
      <c r="F72" s="22">
        <v>1519</v>
      </c>
      <c r="G72" s="21"/>
      <c r="H72" s="22">
        <v>11000</v>
      </c>
      <c r="I72" s="20"/>
      <c r="J72" s="22">
        <v>5354</v>
      </c>
      <c r="K72" s="21"/>
      <c r="L72" s="22">
        <v>5032</v>
      </c>
      <c r="M72" s="20"/>
      <c r="N72" s="22">
        <v>1600</v>
      </c>
      <c r="O72" s="21"/>
      <c r="P72" s="22">
        <f>2*60*1000</f>
        <v>120000</v>
      </c>
      <c r="Q72" s="21"/>
      <c r="R72" s="55">
        <v>8000</v>
      </c>
      <c r="S72" s="21"/>
      <c r="T72" s="31"/>
      <c r="U72" s="21"/>
      <c r="V72" s="73"/>
      <c r="W72" s="17"/>
    </row>
    <row r="73" spans="2:23" s="9" customFormat="1" ht="15.75" customHeight="1" x14ac:dyDescent="0.25">
      <c r="B73" s="9">
        <v>9</v>
      </c>
      <c r="C73" s="10" t="s">
        <v>132</v>
      </c>
      <c r="E73" s="36"/>
      <c r="F73" s="22">
        <v>2116</v>
      </c>
      <c r="G73" s="21"/>
      <c r="H73" s="22">
        <v>12000</v>
      </c>
      <c r="I73" s="20"/>
      <c r="J73" s="22">
        <v>4535</v>
      </c>
      <c r="K73" s="21"/>
      <c r="L73" s="22">
        <v>3224</v>
      </c>
      <c r="M73" s="20"/>
      <c r="N73" s="22">
        <v>13900</v>
      </c>
      <c r="O73" s="21"/>
      <c r="P73" s="22">
        <f>39*1000</f>
        <v>39000</v>
      </c>
      <c r="Q73" s="21"/>
      <c r="R73" s="23">
        <v>2000</v>
      </c>
      <c r="S73" s="21"/>
      <c r="T73" s="31"/>
      <c r="U73" s="21"/>
      <c r="V73" s="78"/>
      <c r="W73" s="36"/>
    </row>
    <row r="74" spans="2:23" s="24" customFormat="1" ht="15.75" customHeight="1" x14ac:dyDescent="0.25">
      <c r="C74" s="25" t="s">
        <v>170</v>
      </c>
      <c r="D74" s="24" t="s">
        <v>194</v>
      </c>
      <c r="E74" s="37"/>
      <c r="F74" s="65">
        <f>SUM(F65:F73)</f>
        <v>82860</v>
      </c>
      <c r="G74" s="26"/>
      <c r="H74" s="67">
        <f>SUM(H65:H73)</f>
        <v>486000</v>
      </c>
      <c r="I74" s="68"/>
      <c r="J74" s="67">
        <f>SUM(J65:J73)</f>
        <v>56409</v>
      </c>
      <c r="K74" s="87"/>
      <c r="L74" s="67">
        <f>SUM(L65:L73)</f>
        <v>87296</v>
      </c>
      <c r="M74" s="68"/>
      <c r="N74" s="67">
        <f>SUM(N65:N73)</f>
        <v>74300</v>
      </c>
      <c r="O74" s="66"/>
      <c r="P74" s="67">
        <f>SUM(P65:P73)</f>
        <v>4299000</v>
      </c>
      <c r="Q74" s="66"/>
      <c r="R74" s="67">
        <f>SUM(R65:R73)</f>
        <v>172000</v>
      </c>
      <c r="S74" s="66"/>
      <c r="T74" s="88"/>
      <c r="U74" s="26"/>
      <c r="V74" s="79"/>
      <c r="W74" s="37"/>
    </row>
    <row r="75" spans="2:23" s="24" customFormat="1" ht="15.75" customHeight="1" x14ac:dyDescent="0.25">
      <c r="C75" s="25" t="s">
        <v>171</v>
      </c>
      <c r="D75" s="24" t="s">
        <v>194</v>
      </c>
      <c r="E75" s="37"/>
      <c r="F75" s="65">
        <f>SUM(F69:F72)</f>
        <v>13420</v>
      </c>
      <c r="G75" s="27"/>
      <c r="H75" s="67">
        <f>SUM(H69:H72)</f>
        <v>67000</v>
      </c>
      <c r="I75" s="68"/>
      <c r="J75" s="67">
        <f>SUM(J69:J72)</f>
        <v>22476</v>
      </c>
      <c r="K75" s="87"/>
      <c r="L75" s="67">
        <f>SUM(L69:L72)</f>
        <v>10540</v>
      </c>
      <c r="M75" s="68"/>
      <c r="N75" s="67">
        <f>SUM(N69:N72)</f>
        <v>13600</v>
      </c>
      <c r="O75" s="66"/>
      <c r="P75" s="67">
        <f>SUM(P69:P72)</f>
        <v>780000</v>
      </c>
      <c r="Q75" s="66"/>
      <c r="R75" s="67">
        <f>SUM(R69:R72)</f>
        <v>18000</v>
      </c>
      <c r="S75" s="66"/>
      <c r="T75" s="88"/>
      <c r="U75" s="26"/>
      <c r="V75" s="79"/>
      <c r="W75" s="37"/>
    </row>
    <row r="76" spans="2:23" s="24" customFormat="1" ht="15.75" customHeight="1" x14ac:dyDescent="0.25">
      <c r="C76" s="25" t="s">
        <v>173</v>
      </c>
      <c r="D76" s="24" t="s">
        <v>194</v>
      </c>
      <c r="E76" s="37"/>
      <c r="F76" s="65">
        <f>(F66/2)+F67+F73</f>
        <v>26200</v>
      </c>
      <c r="G76" s="42"/>
      <c r="H76" s="67">
        <f>(H66/2)+H67+H73</f>
        <v>126500</v>
      </c>
      <c r="I76" s="89"/>
      <c r="J76" s="67">
        <f>(J66/2)+J67+J73</f>
        <v>14185.5</v>
      </c>
      <c r="K76" s="89"/>
      <c r="L76" s="67">
        <f>(L66/2)+L67+L73</f>
        <v>25051</v>
      </c>
      <c r="M76" s="89"/>
      <c r="N76" s="67">
        <f>(N66/2)+N67+N73</f>
        <v>35600</v>
      </c>
      <c r="O76" s="89"/>
      <c r="P76" s="67">
        <f>(P66/2)+P67+P73</f>
        <v>459000</v>
      </c>
      <c r="Q76" s="89"/>
      <c r="R76" s="67">
        <f>(R66/2)+R67+R73</f>
        <v>23000</v>
      </c>
      <c r="S76" s="66"/>
      <c r="T76" s="88"/>
      <c r="U76" s="26"/>
      <c r="V76" s="79"/>
      <c r="W76" s="37"/>
    </row>
    <row r="77" spans="2:23" s="24" customFormat="1" ht="15.75" customHeight="1" x14ac:dyDescent="0.25">
      <c r="C77" s="25" t="s">
        <v>172</v>
      </c>
      <c r="D77" s="24" t="s">
        <v>194</v>
      </c>
      <c r="E77" s="37"/>
      <c r="F77" s="65">
        <f>F66/2</f>
        <v>21100</v>
      </c>
      <c r="G77" s="27"/>
      <c r="H77" s="67">
        <f>H66/2</f>
        <v>81500</v>
      </c>
      <c r="I77" s="68"/>
      <c r="J77" s="67">
        <f>J66/2</f>
        <v>4954.5</v>
      </c>
      <c r="K77" s="87"/>
      <c r="L77" s="67">
        <f>L66/2</f>
        <v>19984</v>
      </c>
      <c r="M77" s="68"/>
      <c r="N77" s="67">
        <f>N66/2</f>
        <v>9100</v>
      </c>
      <c r="O77" s="66"/>
      <c r="P77" s="67">
        <f>P66/2</f>
        <v>120000</v>
      </c>
      <c r="Q77" s="66"/>
      <c r="R77" s="67">
        <f>R66/2</f>
        <v>14000</v>
      </c>
      <c r="S77" s="66"/>
      <c r="T77" s="88"/>
      <c r="U77" s="26"/>
      <c r="V77" s="79"/>
      <c r="W77" s="37"/>
    </row>
    <row r="78" spans="2:23" s="24" customFormat="1" ht="15.75" customHeight="1" x14ac:dyDescent="0.25">
      <c r="C78" s="25" t="s">
        <v>174</v>
      </c>
      <c r="D78" s="24" t="s">
        <v>194</v>
      </c>
      <c r="E78" s="37"/>
      <c r="F78" s="67">
        <f>SUM(F67:F73)</f>
        <v>23332</v>
      </c>
      <c r="G78" s="26"/>
      <c r="H78" s="67">
        <f>SUM(H67:H73)</f>
        <v>149000</v>
      </c>
      <c r="I78" s="68"/>
      <c r="J78" s="67">
        <f>SUM(J67:J73)</f>
        <v>41491</v>
      </c>
      <c r="K78" s="66"/>
      <c r="L78" s="67">
        <f>SUM(L67:L73)</f>
        <v>21976</v>
      </c>
      <c r="M78" s="68"/>
      <c r="N78" s="67">
        <f>SUM(N67:N73)</f>
        <v>42500</v>
      </c>
      <c r="O78" s="66"/>
      <c r="P78" s="67">
        <f>SUM(P67:P73)</f>
        <v>1479000</v>
      </c>
      <c r="Q78" s="66"/>
      <c r="R78" s="67">
        <f>SUM(R67:R73)</f>
        <v>31000</v>
      </c>
      <c r="S78" s="66"/>
      <c r="T78" s="88"/>
      <c r="U78" s="26"/>
      <c r="V78" s="79"/>
      <c r="W78" s="37"/>
    </row>
    <row r="79" spans="2:23" s="9" customFormat="1" ht="15.75" customHeight="1" x14ac:dyDescent="0.25">
      <c r="C79" s="10" t="s">
        <v>133</v>
      </c>
      <c r="E79" s="36"/>
      <c r="F79" s="22">
        <v>125783</v>
      </c>
      <c r="G79" s="21"/>
      <c r="H79" s="22">
        <v>1800000</v>
      </c>
      <c r="I79" s="20"/>
      <c r="J79" s="22">
        <v>77865</v>
      </c>
      <c r="K79" s="21"/>
      <c r="L79" s="22">
        <v>254232</v>
      </c>
      <c r="M79" s="20"/>
      <c r="N79" s="22">
        <v>183200</v>
      </c>
      <c r="O79" s="21"/>
      <c r="P79" s="22">
        <f>162*60*1000</f>
        <v>9720000</v>
      </c>
      <c r="Q79" s="21"/>
      <c r="R79" s="23">
        <v>716000</v>
      </c>
      <c r="S79" s="21"/>
      <c r="T79" s="31"/>
      <c r="U79" s="21"/>
      <c r="V79" s="78"/>
      <c r="W79" s="36"/>
    </row>
    <row r="80" spans="2:23" s="3" customFormat="1" ht="15.75" customHeight="1" x14ac:dyDescent="0.25">
      <c r="C80" s="4" t="s">
        <v>134</v>
      </c>
      <c r="E80" s="17"/>
      <c r="F80" s="22">
        <f>220484*2</f>
        <v>440968</v>
      </c>
      <c r="G80" s="21"/>
      <c r="H80" s="22">
        <v>1454000</v>
      </c>
      <c r="I80" s="20"/>
      <c r="J80" s="22">
        <v>104310</v>
      </c>
      <c r="K80" s="21"/>
      <c r="L80" s="22">
        <v>409974</v>
      </c>
      <c r="M80" s="20"/>
      <c r="N80" s="22">
        <v>227100</v>
      </c>
      <c r="O80" s="21"/>
      <c r="P80" s="22">
        <f>(90000+240000)*2</f>
        <v>660000</v>
      </c>
      <c r="Q80" s="21"/>
      <c r="R80" s="23">
        <f>2*105000</f>
        <v>210000</v>
      </c>
      <c r="S80" s="21"/>
      <c r="T80" s="31"/>
      <c r="U80" s="21"/>
      <c r="V80" s="73"/>
      <c r="W80" s="17"/>
    </row>
    <row r="81" spans="3:23" s="9" customFormat="1" ht="15.75" customHeight="1" x14ac:dyDescent="0.25">
      <c r="C81" s="10" t="s">
        <v>135</v>
      </c>
      <c r="E81" s="36"/>
      <c r="F81" s="22">
        <v>28310</v>
      </c>
      <c r="G81" s="21"/>
      <c r="H81" s="22">
        <v>444000</v>
      </c>
      <c r="I81" s="20"/>
      <c r="J81" s="22">
        <v>88866</v>
      </c>
      <c r="K81" s="21"/>
      <c r="L81" s="22">
        <v>19352</v>
      </c>
      <c r="M81" s="20"/>
      <c r="N81" s="22">
        <v>52600</v>
      </c>
      <c r="O81" s="21"/>
      <c r="P81" s="22">
        <f>59*60*1000</f>
        <v>3540000</v>
      </c>
      <c r="Q81" s="21"/>
      <c r="R81" s="23">
        <v>30000</v>
      </c>
      <c r="S81" s="21"/>
      <c r="T81" s="31"/>
      <c r="U81" s="21"/>
      <c r="V81" s="78"/>
      <c r="W81" s="36"/>
    </row>
    <row r="82" spans="3:23" s="3" customFormat="1" ht="15.75" customHeight="1" x14ac:dyDescent="0.25">
      <c r="C82" s="4" t="s">
        <v>136</v>
      </c>
      <c r="E82" s="17"/>
      <c r="F82" s="22">
        <v>49413</v>
      </c>
      <c r="G82" s="21"/>
      <c r="H82" s="22">
        <v>454000</v>
      </c>
      <c r="I82" s="20"/>
      <c r="J82" s="22">
        <v>147230</v>
      </c>
      <c r="K82" s="21"/>
      <c r="L82" s="22">
        <v>44974</v>
      </c>
      <c r="M82" s="20"/>
      <c r="N82" s="22">
        <v>8200</v>
      </c>
      <c r="O82" s="21"/>
      <c r="P82" s="22">
        <f>52*60*1000</f>
        <v>3120000</v>
      </c>
      <c r="Q82" s="21"/>
      <c r="R82" s="23">
        <v>13000</v>
      </c>
      <c r="S82" s="21"/>
      <c r="T82" s="31"/>
      <c r="U82" s="21"/>
      <c r="V82" s="73"/>
      <c r="W82" s="17"/>
    </row>
    <row r="83" spans="3:23" s="9" customFormat="1" ht="15.75" customHeight="1" x14ac:dyDescent="0.25">
      <c r="C83" s="9" t="s">
        <v>137</v>
      </c>
      <c r="E83" s="36"/>
      <c r="F83" s="22">
        <v>28058</v>
      </c>
      <c r="G83" s="21"/>
      <c r="H83" s="22">
        <v>402000</v>
      </c>
      <c r="I83" s="20"/>
      <c r="J83" s="22">
        <v>58270</v>
      </c>
      <c r="K83" s="21"/>
      <c r="L83" s="22">
        <v>18632</v>
      </c>
      <c r="M83" s="20"/>
      <c r="N83" s="22">
        <v>33000</v>
      </c>
      <c r="O83" s="21"/>
      <c r="P83" s="22">
        <f>63*60*1000</f>
        <v>3780000</v>
      </c>
      <c r="Q83" s="21"/>
      <c r="R83" s="23">
        <v>3000</v>
      </c>
      <c r="S83" s="21"/>
      <c r="T83" s="31"/>
      <c r="U83" s="21"/>
      <c r="V83" s="78"/>
      <c r="W83" s="36"/>
    </row>
    <row r="84" spans="3:23" s="3" customFormat="1" ht="15.75" customHeight="1" x14ac:dyDescent="0.25">
      <c r="C84" s="4" t="s">
        <v>138</v>
      </c>
      <c r="E84" s="17"/>
      <c r="F84" s="22">
        <v>6418</v>
      </c>
      <c r="G84" s="21"/>
      <c r="H84" s="22">
        <v>219000</v>
      </c>
      <c r="I84" s="20"/>
      <c r="J84" s="22">
        <v>124096</v>
      </c>
      <c r="K84" s="21"/>
      <c r="L84" s="22">
        <v>14032</v>
      </c>
      <c r="M84" s="20"/>
      <c r="N84" s="22">
        <v>4500</v>
      </c>
      <c r="O84" s="21"/>
      <c r="P84" s="22">
        <f>17*60*1000</f>
        <v>1020000</v>
      </c>
      <c r="Q84" s="21"/>
      <c r="R84" s="55">
        <v>13000</v>
      </c>
      <c r="S84" s="21"/>
      <c r="T84" s="31"/>
      <c r="U84" s="21"/>
      <c r="V84" s="73"/>
      <c r="W84" s="17"/>
    </row>
    <row r="85" spans="3:23" s="9" customFormat="1" ht="15.75" customHeight="1" x14ac:dyDescent="0.25">
      <c r="C85" s="10" t="s">
        <v>139</v>
      </c>
      <c r="D85" s="90" t="s">
        <v>131</v>
      </c>
      <c r="E85" s="36"/>
      <c r="F85" s="22">
        <v>29289</v>
      </c>
      <c r="G85" s="21"/>
      <c r="H85" s="22">
        <v>19000</v>
      </c>
      <c r="I85" s="20"/>
      <c r="J85" s="22"/>
      <c r="K85" s="21"/>
      <c r="L85" s="22">
        <v>2632</v>
      </c>
      <c r="M85" s="20"/>
      <c r="N85" s="22">
        <v>5500</v>
      </c>
      <c r="O85" s="21"/>
      <c r="P85" s="22"/>
      <c r="Q85" s="21"/>
      <c r="R85" s="23">
        <v>2000</v>
      </c>
      <c r="S85" s="21"/>
      <c r="T85" s="31"/>
      <c r="U85" s="21"/>
      <c r="V85" s="78"/>
      <c r="W85" s="36"/>
    </row>
    <row r="86" spans="3:23" s="3" customFormat="1" ht="15.75" customHeight="1" x14ac:dyDescent="0.25">
      <c r="C86" s="4" t="s">
        <v>140</v>
      </c>
      <c r="D86" s="90"/>
      <c r="E86" s="17"/>
      <c r="F86" s="22">
        <v>13281</v>
      </c>
      <c r="G86" s="21"/>
      <c r="H86" s="22">
        <v>632000</v>
      </c>
      <c r="I86" s="20"/>
      <c r="J86" s="22">
        <v>9775</v>
      </c>
      <c r="K86" s="21"/>
      <c r="L86" s="22">
        <v>212</v>
      </c>
      <c r="M86" s="20"/>
      <c r="N86" s="22">
        <v>2800</v>
      </c>
      <c r="O86" s="21"/>
      <c r="P86" s="22"/>
      <c r="Q86" s="21"/>
      <c r="R86" s="55">
        <v>21000</v>
      </c>
      <c r="S86" s="21"/>
      <c r="T86" s="31"/>
      <c r="U86" s="21"/>
      <c r="V86" s="73"/>
      <c r="W86" s="17"/>
    </row>
    <row r="87" spans="3:23" s="9" customFormat="1" ht="15.75" customHeight="1" x14ac:dyDescent="0.25">
      <c r="C87" s="10" t="s">
        <v>132</v>
      </c>
      <c r="E87" s="36"/>
      <c r="F87" s="22">
        <v>11197</v>
      </c>
      <c r="G87" s="21"/>
      <c r="H87" s="22">
        <v>273000</v>
      </c>
      <c r="I87" s="20"/>
      <c r="J87" s="22">
        <v>8509</v>
      </c>
      <c r="K87" s="21"/>
      <c r="L87" s="22">
        <v>450</v>
      </c>
      <c r="M87" s="20"/>
      <c r="N87" s="22">
        <v>8300</v>
      </c>
      <c r="O87" s="21"/>
      <c r="P87" s="22"/>
      <c r="Q87" s="21"/>
      <c r="R87" s="23">
        <v>7000</v>
      </c>
      <c r="S87" s="21"/>
      <c r="T87" s="31"/>
      <c r="U87" s="21"/>
      <c r="V87" s="78"/>
      <c r="W87" s="36"/>
    </row>
    <row r="88" spans="3:23" s="24" customFormat="1" ht="15.75" customHeight="1" x14ac:dyDescent="0.25">
      <c r="C88" s="25" t="s">
        <v>170</v>
      </c>
      <c r="D88" s="24" t="s">
        <v>194</v>
      </c>
      <c r="E88" s="37"/>
      <c r="F88" s="65">
        <f>SUM(F79:F87)</f>
        <v>732717</v>
      </c>
      <c r="G88" s="66"/>
      <c r="H88" s="67">
        <f>SUM(H79:H87)</f>
        <v>5697000</v>
      </c>
      <c r="I88" s="68"/>
      <c r="J88" s="67">
        <f>SUM(J79:J87)</f>
        <v>618921</v>
      </c>
      <c r="K88" s="66"/>
      <c r="L88" s="67">
        <f>SUM(L79:L87)</f>
        <v>764490</v>
      </c>
      <c r="M88" s="68"/>
      <c r="N88" s="67">
        <f>SUM(N79:N87)</f>
        <v>525200</v>
      </c>
      <c r="O88" s="66"/>
      <c r="P88" s="67">
        <f>SUM(P79:P87)</f>
        <v>21840000</v>
      </c>
      <c r="Q88" s="66"/>
      <c r="R88" s="67">
        <f>SUM(R79:R87)</f>
        <v>1015000</v>
      </c>
      <c r="S88" s="26"/>
      <c r="T88" s="32"/>
      <c r="U88" s="26"/>
      <c r="V88" s="79"/>
      <c r="W88" s="37"/>
    </row>
    <row r="89" spans="3:23" s="24" customFormat="1" ht="15.75" customHeight="1" x14ac:dyDescent="0.25">
      <c r="C89" s="25" t="s">
        <v>171</v>
      </c>
      <c r="D89" s="24" t="s">
        <v>194</v>
      </c>
      <c r="E89" s="37"/>
      <c r="F89" s="65">
        <f>SUM(F83:F86)</f>
        <v>77046</v>
      </c>
      <c r="G89" s="66"/>
      <c r="H89" s="67">
        <f>SUM(H83:H86)</f>
        <v>1272000</v>
      </c>
      <c r="I89" s="68"/>
      <c r="J89" s="67">
        <f>SUM(J83:J86)</f>
        <v>192141</v>
      </c>
      <c r="K89" s="66"/>
      <c r="L89" s="67">
        <f>SUM(L83:L86)</f>
        <v>35508</v>
      </c>
      <c r="M89" s="68"/>
      <c r="N89" s="67">
        <f>SUM(N83:N86)</f>
        <v>45800</v>
      </c>
      <c r="O89" s="66"/>
      <c r="P89" s="67">
        <f>SUM(P83:P86)</f>
        <v>4800000</v>
      </c>
      <c r="Q89" s="66"/>
      <c r="R89" s="67">
        <f>SUM(R83:R86)</f>
        <v>39000</v>
      </c>
      <c r="S89" s="26"/>
      <c r="T89" s="32"/>
      <c r="U89" s="26"/>
      <c r="V89" s="79"/>
      <c r="W89" s="37"/>
    </row>
    <row r="90" spans="3:23" s="24" customFormat="1" ht="15.75" customHeight="1" x14ac:dyDescent="0.25">
      <c r="C90" s="25" t="s">
        <v>173</v>
      </c>
      <c r="D90" s="24" t="s">
        <v>194</v>
      </c>
      <c r="E90" s="37"/>
      <c r="F90" s="65">
        <f>(F80/2)+F81+F87</f>
        <v>259991</v>
      </c>
      <c r="G90" s="66"/>
      <c r="H90" s="67">
        <f t="shared" ref="H90:R90" si="70">(H80/2)+H81+H87</f>
        <v>1444000</v>
      </c>
      <c r="I90" s="68"/>
      <c r="J90" s="67">
        <f t="shared" si="70"/>
        <v>149530</v>
      </c>
      <c r="K90" s="66"/>
      <c r="L90" s="67">
        <f t="shared" si="70"/>
        <v>224789</v>
      </c>
      <c r="M90" s="68"/>
      <c r="N90" s="67">
        <f t="shared" si="70"/>
        <v>174450</v>
      </c>
      <c r="O90" s="66"/>
      <c r="P90" s="67">
        <f t="shared" si="70"/>
        <v>3870000</v>
      </c>
      <c r="Q90" s="66"/>
      <c r="R90" s="67">
        <f t="shared" si="70"/>
        <v>142000</v>
      </c>
      <c r="S90" s="26"/>
      <c r="T90" s="32"/>
      <c r="U90" s="26"/>
      <c r="V90" s="79"/>
      <c r="W90" s="37"/>
    </row>
    <row r="91" spans="3:23" s="24" customFormat="1" ht="15.75" customHeight="1" x14ac:dyDescent="0.25">
      <c r="C91" s="25" t="s">
        <v>172</v>
      </c>
      <c r="D91" s="24" t="s">
        <v>194</v>
      </c>
      <c r="E91" s="37"/>
      <c r="F91" s="65">
        <f>F80/2</f>
        <v>220484</v>
      </c>
      <c r="G91" s="66"/>
      <c r="H91" s="67">
        <f>H80/2</f>
        <v>727000</v>
      </c>
      <c r="I91" s="68"/>
      <c r="J91" s="67">
        <f>J80/2</f>
        <v>52155</v>
      </c>
      <c r="K91" s="66"/>
      <c r="L91" s="67">
        <f>L80/2</f>
        <v>204987</v>
      </c>
      <c r="M91" s="68"/>
      <c r="N91" s="67">
        <f>N80/2</f>
        <v>113550</v>
      </c>
      <c r="O91" s="66"/>
      <c r="P91" s="67">
        <f>P80/2</f>
        <v>330000</v>
      </c>
      <c r="Q91" s="66"/>
      <c r="R91" s="67">
        <f>R80/2</f>
        <v>105000</v>
      </c>
      <c r="S91" s="26"/>
      <c r="T91" s="32"/>
      <c r="U91" s="26"/>
      <c r="V91" s="79"/>
      <c r="W91" s="37"/>
    </row>
    <row r="92" spans="3:23" s="24" customFormat="1" ht="15.75" customHeight="1" x14ac:dyDescent="0.25">
      <c r="C92" s="25" t="s">
        <v>174</v>
      </c>
      <c r="D92" s="24" t="s">
        <v>194</v>
      </c>
      <c r="E92" s="37"/>
      <c r="F92" s="67">
        <f>SUM(F81:F87)</f>
        <v>165966</v>
      </c>
      <c r="G92" s="66"/>
      <c r="H92" s="67">
        <f>SUM(H81:H87)</f>
        <v>2443000</v>
      </c>
      <c r="I92" s="68"/>
      <c r="J92" s="67">
        <f>SUM(J81:J87)</f>
        <v>436746</v>
      </c>
      <c r="K92" s="66"/>
      <c r="L92" s="67">
        <f>SUM(L81:L87)</f>
        <v>100284</v>
      </c>
      <c r="M92" s="68"/>
      <c r="N92" s="67">
        <f>SUM(N81:N87)</f>
        <v>114900</v>
      </c>
      <c r="O92" s="66"/>
      <c r="P92" s="67">
        <f>SUM(P81:P87)</f>
        <v>11460000</v>
      </c>
      <c r="Q92" s="66"/>
      <c r="R92" s="67">
        <f>SUM(R81:R87)</f>
        <v>89000</v>
      </c>
      <c r="S92" s="26"/>
      <c r="T92" s="32"/>
      <c r="U92" s="26"/>
      <c r="V92" s="79"/>
      <c r="W92" s="37"/>
    </row>
    <row r="93" spans="3:23" s="9" customFormat="1" ht="15.75" customHeight="1" x14ac:dyDescent="0.25">
      <c r="C93" s="10" t="s">
        <v>133</v>
      </c>
      <c r="E93" s="36"/>
      <c r="F93" s="22">
        <v>74269</v>
      </c>
      <c r="G93" s="21"/>
      <c r="H93" s="22">
        <v>1616000</v>
      </c>
      <c r="I93" s="20"/>
      <c r="J93" s="22">
        <v>55206</v>
      </c>
      <c r="K93" s="21"/>
      <c r="L93" s="22">
        <v>167989</v>
      </c>
      <c r="M93" s="20"/>
      <c r="N93" s="22">
        <v>155800</v>
      </c>
      <c r="O93" s="21"/>
      <c r="P93" s="22">
        <f>126*60*1000</f>
        <v>7560000</v>
      </c>
      <c r="Q93" s="21"/>
      <c r="R93" s="23">
        <v>677000</v>
      </c>
      <c r="S93" s="21"/>
      <c r="T93" s="31"/>
      <c r="U93" s="21"/>
      <c r="V93" s="80"/>
      <c r="W93" s="36"/>
    </row>
    <row r="94" spans="3:23" s="3" customFormat="1" ht="15.75" customHeight="1" x14ac:dyDescent="0.25">
      <c r="C94" s="4" t="s">
        <v>134</v>
      </c>
      <c r="E94" s="17"/>
      <c r="F94" s="22">
        <f>214675*2</f>
        <v>429350</v>
      </c>
      <c r="G94" s="21"/>
      <c r="H94" s="22">
        <v>1208000</v>
      </c>
      <c r="I94" s="20"/>
      <c r="J94" s="22">
        <v>87971</v>
      </c>
      <c r="K94" s="21"/>
      <c r="L94" s="22">
        <v>264241</v>
      </c>
      <c r="M94" s="20"/>
      <c r="N94" s="22">
        <v>140800</v>
      </c>
      <c r="O94" s="21"/>
      <c r="P94" s="22">
        <f>(60000+240000)*2</f>
        <v>600000</v>
      </c>
      <c r="Q94" s="21"/>
      <c r="R94" s="23">
        <f>(82+76)*1000</f>
        <v>158000</v>
      </c>
      <c r="S94" s="21"/>
      <c r="T94" s="31"/>
      <c r="U94" s="21"/>
      <c r="V94" s="77"/>
      <c r="W94" s="17"/>
    </row>
    <row r="95" spans="3:23" s="9" customFormat="1" ht="15.75" customHeight="1" x14ac:dyDescent="0.25">
      <c r="C95" s="10" t="s">
        <v>135</v>
      </c>
      <c r="E95" s="36"/>
      <c r="F95" s="22">
        <v>10531</v>
      </c>
      <c r="G95" s="21"/>
      <c r="H95" s="22">
        <v>103000</v>
      </c>
      <c r="I95" s="20"/>
      <c r="J95" s="22">
        <v>25475</v>
      </c>
      <c r="K95" s="21"/>
      <c r="L95" s="22">
        <v>9773</v>
      </c>
      <c r="M95" s="20"/>
      <c r="N95" s="22">
        <v>9900</v>
      </c>
      <c r="O95" s="21"/>
      <c r="P95" s="22">
        <f>37*60*1000</f>
        <v>2220000</v>
      </c>
      <c r="Q95" s="21"/>
      <c r="R95" s="23">
        <v>81000</v>
      </c>
      <c r="S95" s="21"/>
      <c r="T95" s="31"/>
      <c r="U95" s="21"/>
      <c r="V95" s="80"/>
      <c r="W95" s="36"/>
    </row>
    <row r="96" spans="3:23" s="3" customFormat="1" ht="15.75" customHeight="1" x14ac:dyDescent="0.25">
      <c r="C96" s="4" t="s">
        <v>136</v>
      </c>
      <c r="E96" s="17"/>
      <c r="F96" s="22">
        <v>11587</v>
      </c>
      <c r="G96" s="21"/>
      <c r="H96" s="22">
        <v>133000</v>
      </c>
      <c r="I96" s="20"/>
      <c r="J96" s="22">
        <v>23078</v>
      </c>
      <c r="K96" s="21"/>
      <c r="L96" s="22">
        <v>9969</v>
      </c>
      <c r="M96" s="20"/>
      <c r="N96" s="22">
        <v>3900</v>
      </c>
      <c r="O96" s="21"/>
      <c r="P96" s="22">
        <f>9*60*1000</f>
        <v>540000</v>
      </c>
      <c r="Q96" s="21"/>
      <c r="R96" s="23">
        <v>26000</v>
      </c>
      <c r="S96" s="21"/>
      <c r="T96" s="31"/>
      <c r="U96" s="21"/>
      <c r="V96" s="77"/>
      <c r="W96" s="17"/>
    </row>
    <row r="97" spans="3:23" s="9" customFormat="1" ht="15.75" customHeight="1" x14ac:dyDescent="0.25">
      <c r="C97" s="9" t="s">
        <v>137</v>
      </c>
      <c r="E97" s="36"/>
      <c r="F97" s="22">
        <v>1109</v>
      </c>
      <c r="G97" s="21"/>
      <c r="H97" s="22">
        <v>121000</v>
      </c>
      <c r="I97" s="20"/>
      <c r="J97" s="22">
        <v>3667</v>
      </c>
      <c r="K97" s="21"/>
      <c r="L97" s="22">
        <v>7874</v>
      </c>
      <c r="M97" s="20"/>
      <c r="N97" s="22">
        <v>4900</v>
      </c>
      <c r="O97" s="21"/>
      <c r="P97" s="22">
        <f>10*60*1000</f>
        <v>600000</v>
      </c>
      <c r="Q97" s="21"/>
      <c r="R97" s="23">
        <v>15000</v>
      </c>
      <c r="S97" s="21"/>
      <c r="T97" s="31"/>
      <c r="U97" s="21"/>
      <c r="V97" s="80"/>
      <c r="W97" s="36"/>
    </row>
    <row r="98" spans="3:23" s="3" customFormat="1" ht="15.75" customHeight="1" x14ac:dyDescent="0.25">
      <c r="C98" s="4" t="s">
        <v>138</v>
      </c>
      <c r="E98" s="17"/>
      <c r="F98" s="22">
        <v>4969</v>
      </c>
      <c r="G98" s="21"/>
      <c r="H98" s="22">
        <v>71000</v>
      </c>
      <c r="I98" s="20"/>
      <c r="J98" s="22">
        <v>17544</v>
      </c>
      <c r="K98" s="21"/>
      <c r="L98" s="22">
        <v>4853</v>
      </c>
      <c r="M98" s="20"/>
      <c r="N98" s="22">
        <v>2700</v>
      </c>
      <c r="O98" s="21"/>
      <c r="P98" s="22">
        <f>3*60*1000</f>
        <v>180000</v>
      </c>
      <c r="Q98" s="21"/>
      <c r="R98" s="23">
        <v>22000</v>
      </c>
      <c r="S98" s="21"/>
      <c r="T98" s="31"/>
      <c r="U98" s="21"/>
      <c r="V98" s="77"/>
      <c r="W98" s="17"/>
    </row>
    <row r="99" spans="3:23" s="9" customFormat="1" ht="15.75" customHeight="1" x14ac:dyDescent="0.25">
      <c r="C99" s="10" t="s">
        <v>139</v>
      </c>
      <c r="D99" s="90" t="s">
        <v>131</v>
      </c>
      <c r="E99" s="36"/>
      <c r="F99" s="22">
        <v>3956</v>
      </c>
      <c r="G99" s="21"/>
      <c r="H99" s="22">
        <v>47000</v>
      </c>
      <c r="I99" s="20"/>
      <c r="J99" s="22"/>
      <c r="K99" s="21"/>
      <c r="L99" s="22">
        <v>2379</v>
      </c>
      <c r="M99" s="20"/>
      <c r="N99" s="22">
        <v>9100</v>
      </c>
      <c r="O99" s="21"/>
      <c r="P99" s="22"/>
      <c r="Q99" s="21"/>
      <c r="R99" s="23">
        <v>123000</v>
      </c>
      <c r="S99" s="21"/>
      <c r="T99" s="31"/>
      <c r="U99" s="21"/>
      <c r="V99" s="80"/>
      <c r="W99" s="36"/>
    </row>
    <row r="100" spans="3:23" s="3" customFormat="1" ht="15.75" customHeight="1" x14ac:dyDescent="0.25">
      <c r="C100" s="4" t="s">
        <v>140</v>
      </c>
      <c r="D100" s="90"/>
      <c r="E100" s="17"/>
      <c r="F100" s="22">
        <v>2056</v>
      </c>
      <c r="G100" s="21"/>
      <c r="H100" s="22">
        <v>10000</v>
      </c>
      <c r="I100" s="20"/>
      <c r="J100" s="22">
        <v>4296</v>
      </c>
      <c r="K100" s="21"/>
      <c r="L100" s="22">
        <v>202</v>
      </c>
      <c r="M100" s="20"/>
      <c r="N100" s="22">
        <v>6800</v>
      </c>
      <c r="O100" s="21"/>
      <c r="P100" s="22">
        <v>55000</v>
      </c>
      <c r="Q100" s="21"/>
      <c r="R100" s="23">
        <v>13000</v>
      </c>
      <c r="S100" s="21"/>
      <c r="T100" s="31"/>
      <c r="U100" s="21"/>
      <c r="V100" s="77"/>
      <c r="W100" s="17"/>
    </row>
    <row r="101" spans="3:23" s="9" customFormat="1" ht="15.75" customHeight="1" x14ac:dyDescent="0.25">
      <c r="C101" s="10" t="s">
        <v>132</v>
      </c>
      <c r="E101" s="36"/>
      <c r="F101" s="22">
        <v>3694</v>
      </c>
      <c r="G101" s="21"/>
      <c r="H101" s="22">
        <v>8000</v>
      </c>
      <c r="I101" s="20"/>
      <c r="J101" s="22">
        <v>3347</v>
      </c>
      <c r="K101" s="21"/>
      <c r="L101" s="22">
        <v>403</v>
      </c>
      <c r="M101" s="20"/>
      <c r="N101" s="22">
        <v>12200</v>
      </c>
      <c r="O101" s="21"/>
      <c r="P101" s="22">
        <f>55000</f>
        <v>55000</v>
      </c>
      <c r="Q101" s="21"/>
      <c r="R101" s="23">
        <v>4000</v>
      </c>
      <c r="S101" s="21"/>
      <c r="T101" s="31"/>
      <c r="U101" s="21"/>
      <c r="V101" s="80"/>
      <c r="W101" s="36"/>
    </row>
    <row r="102" spans="3:23" s="24" customFormat="1" ht="15.75" customHeight="1" x14ac:dyDescent="0.25">
      <c r="C102" s="25" t="s">
        <v>170</v>
      </c>
      <c r="D102" s="24" t="s">
        <v>194</v>
      </c>
      <c r="E102" s="37"/>
      <c r="F102" s="65">
        <f>SUM(F93:F101)</f>
        <v>541521</v>
      </c>
      <c r="G102" s="26"/>
      <c r="H102" s="67">
        <f>SUM(H93:H101)</f>
        <v>3317000</v>
      </c>
      <c r="I102" s="68"/>
      <c r="J102" s="67">
        <f>SUM(J93:J101)</f>
        <v>220584</v>
      </c>
      <c r="K102" s="66"/>
      <c r="L102" s="67">
        <f>SUM(L93:L101)</f>
        <v>467683</v>
      </c>
      <c r="M102" s="68"/>
      <c r="N102" s="67">
        <f>SUM(N93:N101)</f>
        <v>346100</v>
      </c>
      <c r="O102" s="66"/>
      <c r="P102" s="67">
        <f>SUM(P93:P101)</f>
        <v>11810000</v>
      </c>
      <c r="Q102" s="66"/>
      <c r="R102" s="67">
        <f>SUM(R93:R101)</f>
        <v>1119000</v>
      </c>
      <c r="S102" s="66"/>
      <c r="T102" s="88"/>
      <c r="U102" s="26"/>
      <c r="V102" s="79"/>
      <c r="W102" s="37"/>
    </row>
    <row r="103" spans="3:23" s="24" customFormat="1" ht="15.75" customHeight="1" x14ac:dyDescent="0.25">
      <c r="C103" s="25" t="s">
        <v>171</v>
      </c>
      <c r="D103" s="24" t="s">
        <v>194</v>
      </c>
      <c r="E103" s="37"/>
      <c r="F103" s="65">
        <f>SUM(F97:F100)</f>
        <v>12090</v>
      </c>
      <c r="G103" s="26"/>
      <c r="H103" s="67">
        <f>SUM(H97:H100)</f>
        <v>249000</v>
      </c>
      <c r="I103" s="68"/>
      <c r="J103" s="67">
        <f>SUM(J97:J100)</f>
        <v>25507</v>
      </c>
      <c r="K103" s="66"/>
      <c r="L103" s="67">
        <f>SUM(L97:L100)</f>
        <v>15308</v>
      </c>
      <c r="M103" s="68"/>
      <c r="N103" s="67">
        <f>SUM(N97:N100)</f>
        <v>23500</v>
      </c>
      <c r="O103" s="66"/>
      <c r="P103" s="67">
        <f>SUM(P97:P100)</f>
        <v>835000</v>
      </c>
      <c r="Q103" s="66"/>
      <c r="R103" s="67">
        <f>SUM(R97:R100)</f>
        <v>173000</v>
      </c>
      <c r="S103" s="66"/>
      <c r="T103" s="88"/>
      <c r="U103" s="26"/>
      <c r="V103" s="79"/>
      <c r="W103" s="37"/>
    </row>
    <row r="104" spans="3:23" s="24" customFormat="1" ht="15.75" customHeight="1" x14ac:dyDescent="0.25">
      <c r="C104" s="25" t="s">
        <v>173</v>
      </c>
      <c r="D104" s="24" t="s">
        <v>194</v>
      </c>
      <c r="E104" s="37"/>
      <c r="F104" s="65">
        <f>(F94/2)+F95+F101</f>
        <v>228900</v>
      </c>
      <c r="G104" s="26"/>
      <c r="H104" s="67">
        <f t="shared" ref="H104:P104" si="71">(H94/2)+H95+H101</f>
        <v>715000</v>
      </c>
      <c r="I104" s="68"/>
      <c r="J104" s="67">
        <f t="shared" si="71"/>
        <v>72807.5</v>
      </c>
      <c r="K104" s="66"/>
      <c r="L104" s="67">
        <f t="shared" si="71"/>
        <v>142296.5</v>
      </c>
      <c r="M104" s="68"/>
      <c r="N104" s="67">
        <f t="shared" si="71"/>
        <v>92500</v>
      </c>
      <c r="O104" s="66"/>
      <c r="P104" s="67">
        <f t="shared" si="71"/>
        <v>2575000</v>
      </c>
      <c r="Q104" s="66"/>
      <c r="R104" s="67">
        <f t="shared" ref="R104" si="72">(R94/2)+R95+R101</f>
        <v>164000</v>
      </c>
      <c r="S104" s="66"/>
      <c r="T104" s="67"/>
      <c r="U104" s="26"/>
      <c r="V104" s="79"/>
      <c r="W104" s="37"/>
    </row>
    <row r="105" spans="3:23" s="24" customFormat="1" ht="15.75" customHeight="1" x14ac:dyDescent="0.25">
      <c r="C105" s="25" t="s">
        <v>172</v>
      </c>
      <c r="D105" s="24" t="s">
        <v>194</v>
      </c>
      <c r="E105" s="37"/>
      <c r="F105" s="65">
        <f>F94/2</f>
        <v>214675</v>
      </c>
      <c r="G105" s="26"/>
      <c r="H105" s="67">
        <f>H94/2</f>
        <v>604000</v>
      </c>
      <c r="I105" s="68"/>
      <c r="J105" s="67">
        <f>J94/2</f>
        <v>43985.5</v>
      </c>
      <c r="K105" s="66"/>
      <c r="L105" s="67">
        <f>L94/2</f>
        <v>132120.5</v>
      </c>
      <c r="M105" s="68"/>
      <c r="N105" s="67">
        <f>N94/2</f>
        <v>70400</v>
      </c>
      <c r="O105" s="66"/>
      <c r="P105" s="67">
        <f>P94/2</f>
        <v>300000</v>
      </c>
      <c r="Q105" s="66"/>
      <c r="R105" s="67">
        <f>R94/2</f>
        <v>79000</v>
      </c>
      <c r="S105" s="66"/>
      <c r="T105" s="88"/>
      <c r="U105" s="26"/>
      <c r="V105" s="79"/>
      <c r="W105" s="37"/>
    </row>
    <row r="106" spans="3:23" s="24" customFormat="1" ht="15.75" customHeight="1" x14ac:dyDescent="0.25">
      <c r="C106" s="25" t="s">
        <v>174</v>
      </c>
      <c r="D106" s="24" t="s">
        <v>194</v>
      </c>
      <c r="E106" s="37"/>
      <c r="F106" s="67">
        <f>SUM(F95:F101)</f>
        <v>37902</v>
      </c>
      <c r="G106" s="26"/>
      <c r="H106" s="67">
        <f>SUM(H95:H101)</f>
        <v>493000</v>
      </c>
      <c r="I106" s="68"/>
      <c r="J106" s="67">
        <f>SUM(J95:J101)</f>
        <v>77407</v>
      </c>
      <c r="K106" s="66"/>
      <c r="L106" s="67">
        <f>SUM(L95:L101)</f>
        <v>35453</v>
      </c>
      <c r="M106" s="68"/>
      <c r="N106" s="67">
        <f>SUM(N95:N101)</f>
        <v>49500</v>
      </c>
      <c r="O106" s="66"/>
      <c r="P106" s="67">
        <f>SUM(P95:P101)</f>
        <v>3650000</v>
      </c>
      <c r="Q106" s="66"/>
      <c r="R106" s="67">
        <f>SUM(R95:R101)</f>
        <v>284000</v>
      </c>
      <c r="S106" s="66"/>
      <c r="T106" s="88"/>
      <c r="U106" s="26"/>
      <c r="V106" s="79"/>
      <c r="W106" s="37"/>
    </row>
    <row r="107" spans="3:23" s="57" customFormat="1" ht="26.25" x14ac:dyDescent="0.4">
      <c r="C107" s="58" t="s">
        <v>176</v>
      </c>
      <c r="E107" s="59"/>
      <c r="F107" s="60"/>
      <c r="H107" s="61"/>
      <c r="I107" s="62"/>
      <c r="J107" s="63"/>
      <c r="L107" s="64"/>
      <c r="M107" s="62"/>
      <c r="N107" s="61"/>
      <c r="P107" s="64"/>
      <c r="R107" s="63"/>
      <c r="T107" s="64"/>
      <c r="V107" s="72"/>
      <c r="W107" s="59"/>
    </row>
    <row r="108" spans="3:23" s="28" customFormat="1" ht="15.75" customHeight="1" x14ac:dyDescent="0.25">
      <c r="C108" s="35" t="s">
        <v>170</v>
      </c>
      <c r="D108" s="28" t="s">
        <v>193</v>
      </c>
      <c r="E108" s="38"/>
      <c r="F108" s="43">
        <f>AVERAGE(F74,F88,F102)/1000</f>
        <v>452.36599999999999</v>
      </c>
      <c r="G108" s="33"/>
      <c r="H108" s="33">
        <f t="shared" ref="H108:R108" si="73">AVERAGE(H74,H88,H102)/1000</f>
        <v>3166.6666666666665</v>
      </c>
      <c r="I108" s="44"/>
      <c r="J108" s="33">
        <f t="shared" si="73"/>
        <v>298.63799999999998</v>
      </c>
      <c r="K108" s="44"/>
      <c r="L108" s="33">
        <f t="shared" si="73"/>
        <v>439.82299999999998</v>
      </c>
      <c r="M108" s="44"/>
      <c r="N108" s="33">
        <f t="shared" si="73"/>
        <v>315.2</v>
      </c>
      <c r="O108" s="44"/>
      <c r="P108" s="33">
        <f t="shared" si="73"/>
        <v>12649.666666666666</v>
      </c>
      <c r="Q108" s="44"/>
      <c r="R108" s="33">
        <f t="shared" si="73"/>
        <v>768.66666666666663</v>
      </c>
      <c r="S108" s="34"/>
      <c r="T108" s="33"/>
      <c r="U108" s="30"/>
      <c r="V108" s="81"/>
      <c r="W108" s="38"/>
    </row>
    <row r="109" spans="3:23" s="28" customFormat="1" ht="15.75" customHeight="1" x14ac:dyDescent="0.25">
      <c r="C109" s="35" t="s">
        <v>171</v>
      </c>
      <c r="D109" s="28" t="s">
        <v>193</v>
      </c>
      <c r="E109" s="38"/>
      <c r="F109" s="43">
        <f t="shared" ref="F109:R110" si="74">AVERAGE(F75,F89,F103)/1000</f>
        <v>34.185333333333332</v>
      </c>
      <c r="G109" s="33"/>
      <c r="H109" s="33">
        <f t="shared" si="74"/>
        <v>529.33333333333337</v>
      </c>
      <c r="I109" s="44"/>
      <c r="J109" s="33">
        <f t="shared" si="74"/>
        <v>80.041333333333327</v>
      </c>
      <c r="K109" s="44"/>
      <c r="L109" s="33">
        <f t="shared" si="74"/>
        <v>20.452000000000002</v>
      </c>
      <c r="M109" s="44"/>
      <c r="N109" s="33">
        <f t="shared" si="74"/>
        <v>27.633333333333333</v>
      </c>
      <c r="O109" s="44"/>
      <c r="P109" s="33">
        <f>AVERAGE(P75,P89,P103)/1000</f>
        <v>2138.3333333333335</v>
      </c>
      <c r="Q109" s="44"/>
      <c r="R109" s="33">
        <f t="shared" si="74"/>
        <v>76.666666666666671</v>
      </c>
      <c r="S109" s="34"/>
      <c r="T109" s="33"/>
      <c r="U109" s="30"/>
      <c r="V109" s="81"/>
      <c r="W109" s="38"/>
    </row>
    <row r="110" spans="3:23" s="28" customFormat="1" ht="15.75" customHeight="1" x14ac:dyDescent="0.25">
      <c r="C110" s="35" t="s">
        <v>173</v>
      </c>
      <c r="D110" s="28" t="s">
        <v>193</v>
      </c>
      <c r="E110" s="38"/>
      <c r="F110" s="43">
        <f t="shared" si="74"/>
        <v>171.697</v>
      </c>
      <c r="G110" s="33"/>
      <c r="H110" s="33">
        <f t="shared" si="74"/>
        <v>761.83333333333337</v>
      </c>
      <c r="I110" s="44"/>
      <c r="J110" s="33">
        <f t="shared" si="74"/>
        <v>78.840999999999994</v>
      </c>
      <c r="K110" s="44"/>
      <c r="L110" s="33">
        <f t="shared" si="74"/>
        <v>130.71216666666666</v>
      </c>
      <c r="M110" s="44"/>
      <c r="N110" s="33">
        <f t="shared" si="74"/>
        <v>100.85</v>
      </c>
      <c r="O110" s="44"/>
      <c r="P110" s="33">
        <f t="shared" si="74"/>
        <v>2301.3333333333335</v>
      </c>
      <c r="Q110" s="44"/>
      <c r="R110" s="33">
        <f t="shared" si="74"/>
        <v>109.66666666666667</v>
      </c>
      <c r="S110" s="34"/>
      <c r="T110" s="33"/>
      <c r="U110" s="30"/>
      <c r="V110" s="81"/>
      <c r="W110" s="38"/>
    </row>
    <row r="111" spans="3:23" s="28" customFormat="1" ht="15.75" customHeight="1" x14ac:dyDescent="0.25">
      <c r="C111" s="35" t="s">
        <v>172</v>
      </c>
      <c r="D111" s="28" t="s">
        <v>193</v>
      </c>
      <c r="E111" s="38"/>
      <c r="F111" s="43">
        <f t="shared" ref="F111:P112" si="75">AVERAGE(F77,F91,F105)/1000</f>
        <v>152.08633333333336</v>
      </c>
      <c r="G111" s="33"/>
      <c r="H111" s="33">
        <f t="shared" si="75"/>
        <v>470.83333333333331</v>
      </c>
      <c r="I111" s="44"/>
      <c r="J111" s="33">
        <f t="shared" si="75"/>
        <v>33.698333333333338</v>
      </c>
      <c r="K111" s="44"/>
      <c r="L111" s="33">
        <f t="shared" si="75"/>
        <v>119.0305</v>
      </c>
      <c r="M111" s="44"/>
      <c r="N111" s="33">
        <f t="shared" si="75"/>
        <v>64.349999999999994</v>
      </c>
      <c r="O111" s="44"/>
      <c r="P111" s="33">
        <f t="shared" si="75"/>
        <v>250</v>
      </c>
      <c r="Q111" s="44"/>
      <c r="R111" s="33">
        <f>AVERAGE(R77,R91,R105)/1000</f>
        <v>66</v>
      </c>
      <c r="S111" s="34"/>
      <c r="T111" s="33"/>
      <c r="U111" s="30"/>
      <c r="V111" s="81"/>
      <c r="W111" s="38"/>
    </row>
    <row r="112" spans="3:23" s="28" customFormat="1" ht="15.75" customHeight="1" x14ac:dyDescent="0.25">
      <c r="C112" s="29" t="s">
        <v>174</v>
      </c>
      <c r="D112" s="28" t="s">
        <v>193</v>
      </c>
      <c r="E112" s="38"/>
      <c r="F112" s="43">
        <f t="shared" si="75"/>
        <v>75.733333333333334</v>
      </c>
      <c r="G112" s="33"/>
      <c r="H112" s="33">
        <f t="shared" si="75"/>
        <v>1028.3333333333335</v>
      </c>
      <c r="I112" s="44"/>
      <c r="J112" s="33">
        <f t="shared" si="75"/>
        <v>185.21466666666666</v>
      </c>
      <c r="K112" s="44"/>
      <c r="L112" s="33">
        <f t="shared" si="75"/>
        <v>52.570999999999998</v>
      </c>
      <c r="M112" s="44"/>
      <c r="N112" s="33">
        <f t="shared" si="75"/>
        <v>68.966666666666669</v>
      </c>
      <c r="O112" s="44"/>
      <c r="P112" s="33">
        <f t="shared" si="75"/>
        <v>5529.666666666667</v>
      </c>
      <c r="Q112" s="44"/>
      <c r="R112" s="33">
        <f>AVERAGE(R78,R92,R106)/1000</f>
        <v>134.66666666666666</v>
      </c>
      <c r="S112" s="34"/>
      <c r="T112" s="33"/>
      <c r="U112" s="30"/>
      <c r="V112" s="81"/>
      <c r="W112" s="38"/>
    </row>
    <row r="113" spans="3:23" s="28" customFormat="1" ht="15.75" customHeight="1" x14ac:dyDescent="0.25">
      <c r="C113" s="29"/>
      <c r="E113" s="38"/>
      <c r="F113" s="43"/>
      <c r="G113" s="44"/>
      <c r="H113" s="33"/>
      <c r="I113" s="44"/>
      <c r="J113" s="33"/>
      <c r="K113" s="44"/>
      <c r="L113" s="33"/>
      <c r="M113" s="44"/>
      <c r="N113" s="33"/>
      <c r="O113" s="44"/>
      <c r="P113" s="33"/>
      <c r="Q113" s="44"/>
      <c r="R113" s="33"/>
      <c r="S113" s="34"/>
      <c r="T113" s="33"/>
      <c r="U113" s="30"/>
      <c r="V113" s="81"/>
      <c r="W113" s="38"/>
    </row>
    <row r="114" spans="3:23" s="46" customFormat="1" ht="15.75" customHeight="1" x14ac:dyDescent="0.25">
      <c r="C114" s="1"/>
      <c r="E114" s="16"/>
      <c r="F114" s="40"/>
      <c r="H114" s="5"/>
      <c r="I114" s="3"/>
      <c r="J114" s="47"/>
      <c r="L114" s="13"/>
      <c r="M114" s="3"/>
      <c r="N114" s="5"/>
      <c r="P114" s="13"/>
      <c r="R114" s="47"/>
      <c r="T114" s="13"/>
      <c r="V114" s="74"/>
      <c r="W114" s="16"/>
    </row>
    <row r="115" spans="3:23" s="46" customFormat="1" ht="15.75" customHeight="1" x14ac:dyDescent="0.25">
      <c r="C115" s="1"/>
      <c r="E115" s="16"/>
      <c r="F115" s="40"/>
      <c r="H115" s="5"/>
      <c r="I115" s="3"/>
      <c r="J115" s="47"/>
      <c r="L115" s="13"/>
      <c r="M115" s="3"/>
      <c r="N115" s="5"/>
      <c r="P115" s="13"/>
      <c r="R115" s="47"/>
      <c r="T115" s="13"/>
      <c r="V115" s="74"/>
      <c r="W115" s="16"/>
    </row>
    <row r="116" spans="3:23" s="46" customFormat="1" ht="15.75" customHeight="1" x14ac:dyDescent="0.25">
      <c r="C116" s="1"/>
      <c r="E116" s="16"/>
      <c r="F116" s="40"/>
      <c r="H116" s="5"/>
      <c r="I116" s="3"/>
      <c r="J116" s="47"/>
      <c r="L116" s="13"/>
      <c r="M116" s="3"/>
      <c r="N116" s="5"/>
      <c r="P116" s="13"/>
      <c r="R116" s="47"/>
      <c r="T116" s="13"/>
      <c r="V116" s="74"/>
      <c r="W116" s="16"/>
    </row>
    <row r="117" spans="3:23" s="46" customFormat="1" ht="15.75" customHeight="1" x14ac:dyDescent="0.25">
      <c r="C117" s="1"/>
      <c r="E117" s="16"/>
      <c r="F117" s="40"/>
      <c r="H117" s="5"/>
      <c r="I117" s="3"/>
      <c r="J117" s="47"/>
      <c r="L117" s="13"/>
      <c r="M117" s="3"/>
      <c r="N117" s="5"/>
      <c r="P117" s="13"/>
      <c r="R117" s="47"/>
      <c r="T117" s="13"/>
      <c r="V117" s="74"/>
      <c r="W117" s="16"/>
    </row>
    <row r="118" spans="3:23" s="46" customFormat="1" ht="15.75" customHeight="1" x14ac:dyDescent="0.25">
      <c r="C118" s="1"/>
      <c r="E118" s="16"/>
      <c r="F118" s="40"/>
      <c r="H118" s="5"/>
      <c r="I118" s="3"/>
      <c r="J118" s="47"/>
      <c r="L118" s="13"/>
      <c r="M118" s="3"/>
      <c r="N118" s="5"/>
      <c r="P118" s="13"/>
      <c r="R118" s="47"/>
      <c r="T118" s="13"/>
      <c r="V118" s="74"/>
      <c r="W118" s="16"/>
    </row>
    <row r="119" spans="3:23" s="46" customFormat="1" ht="15.75" customHeight="1" x14ac:dyDescent="0.25">
      <c r="C119" s="1"/>
      <c r="E119" s="16"/>
      <c r="F119" s="40"/>
      <c r="H119" s="5"/>
      <c r="I119" s="3"/>
      <c r="J119" s="47"/>
      <c r="L119" s="13"/>
      <c r="M119" s="3"/>
      <c r="N119" s="5"/>
      <c r="P119" s="13"/>
      <c r="R119" s="47"/>
      <c r="T119" s="13"/>
      <c r="V119" s="74"/>
      <c r="W119" s="16"/>
    </row>
    <row r="120" spans="3:23" s="46" customFormat="1" ht="15.75" customHeight="1" x14ac:dyDescent="0.25">
      <c r="C120" s="1"/>
      <c r="E120" s="16"/>
      <c r="F120" s="40"/>
      <c r="H120" s="5"/>
      <c r="I120" s="3"/>
      <c r="J120" s="47"/>
      <c r="L120" s="13"/>
      <c r="M120" s="3"/>
      <c r="N120" s="5"/>
      <c r="P120" s="13"/>
      <c r="R120" s="47"/>
      <c r="T120" s="13"/>
      <c r="V120" s="74"/>
      <c r="W120" s="16"/>
    </row>
    <row r="121" spans="3:23" s="46" customFormat="1" ht="15.75" customHeight="1" x14ac:dyDescent="0.25">
      <c r="C121" s="1"/>
      <c r="E121" s="16"/>
      <c r="F121" s="40"/>
      <c r="H121" s="5"/>
      <c r="I121" s="3"/>
      <c r="J121" s="47"/>
      <c r="L121" s="13"/>
      <c r="M121" s="3"/>
      <c r="N121" s="5"/>
      <c r="P121" s="13"/>
      <c r="R121" s="47"/>
      <c r="T121" s="13"/>
      <c r="V121" s="74"/>
      <c r="W121" s="16"/>
    </row>
    <row r="122" spans="3:23" s="46" customFormat="1" ht="15.75" customHeight="1" x14ac:dyDescent="0.25">
      <c r="C122" s="1"/>
      <c r="E122" s="16"/>
      <c r="F122" s="40"/>
      <c r="H122" s="5"/>
      <c r="I122" s="3"/>
      <c r="J122" s="47"/>
      <c r="L122" s="13"/>
      <c r="M122" s="3"/>
      <c r="N122" s="5"/>
      <c r="P122" s="13"/>
      <c r="R122" s="47"/>
      <c r="T122" s="13"/>
      <c r="V122" s="74"/>
      <c r="W122" s="16"/>
    </row>
    <row r="123" spans="3:23" s="46" customFormat="1" ht="15.75" customHeight="1" x14ac:dyDescent="0.25">
      <c r="C123" s="1"/>
      <c r="E123" s="16"/>
      <c r="F123" s="40"/>
      <c r="H123" s="5"/>
      <c r="I123" s="3"/>
      <c r="J123" s="47"/>
      <c r="L123" s="13"/>
      <c r="M123" s="3"/>
      <c r="N123" s="5"/>
      <c r="P123" s="13"/>
      <c r="R123" s="47"/>
      <c r="T123" s="13"/>
      <c r="V123" s="74"/>
      <c r="W123" s="16"/>
    </row>
    <row r="124" spans="3:23" s="46" customFormat="1" ht="15.75" customHeight="1" x14ac:dyDescent="0.25">
      <c r="C124" s="1"/>
      <c r="E124" s="16"/>
      <c r="F124" s="40"/>
      <c r="H124" s="5"/>
      <c r="I124" s="3"/>
      <c r="J124" s="47"/>
      <c r="L124" s="13"/>
      <c r="M124" s="3"/>
      <c r="N124" s="5"/>
      <c r="P124" s="13"/>
      <c r="R124" s="47"/>
      <c r="T124" s="13"/>
      <c r="V124" s="74"/>
      <c r="W124" s="16"/>
    </row>
    <row r="125" spans="3:23" s="46" customFormat="1" ht="15.75" customHeight="1" x14ac:dyDescent="0.25">
      <c r="C125" s="1"/>
      <c r="E125" s="16"/>
      <c r="F125" s="40"/>
      <c r="H125" s="5"/>
      <c r="I125" s="3"/>
      <c r="J125" s="47"/>
      <c r="L125" s="13"/>
      <c r="M125" s="3"/>
      <c r="N125" s="5"/>
      <c r="P125" s="13"/>
      <c r="R125" s="47"/>
      <c r="T125" s="13"/>
      <c r="V125" s="74"/>
      <c r="W125" s="16"/>
    </row>
    <row r="126" spans="3:23" s="46" customFormat="1" ht="15.75" customHeight="1" x14ac:dyDescent="0.25">
      <c r="C126" s="1"/>
      <c r="E126" s="16"/>
      <c r="F126" s="40"/>
      <c r="H126" s="5"/>
      <c r="I126" s="3"/>
      <c r="J126" s="47"/>
      <c r="L126" s="13"/>
      <c r="M126" s="3"/>
      <c r="N126" s="5"/>
      <c r="P126" s="13"/>
      <c r="R126" s="47"/>
      <c r="T126" s="13"/>
      <c r="V126" s="74"/>
      <c r="W126" s="16"/>
    </row>
    <row r="127" spans="3:23" s="46" customFormat="1" ht="15.75" customHeight="1" x14ac:dyDescent="0.25">
      <c r="C127" s="1"/>
      <c r="E127" s="16"/>
      <c r="F127" s="40"/>
      <c r="H127" s="5"/>
      <c r="I127" s="3"/>
      <c r="J127" s="47"/>
      <c r="L127" s="13"/>
      <c r="M127" s="3"/>
      <c r="N127" s="5"/>
      <c r="P127" s="13"/>
      <c r="R127" s="47"/>
      <c r="T127" s="13"/>
      <c r="V127" s="74"/>
      <c r="W127" s="16"/>
    </row>
    <row r="128" spans="3:23" s="46" customFormat="1" ht="15.75" customHeight="1" x14ac:dyDescent="0.25">
      <c r="C128" s="1"/>
      <c r="E128" s="16"/>
      <c r="F128" s="40"/>
      <c r="H128" s="5"/>
      <c r="I128" s="3"/>
      <c r="J128" s="47"/>
      <c r="L128" s="13"/>
      <c r="M128" s="3"/>
      <c r="N128" s="5"/>
      <c r="P128" s="13"/>
      <c r="R128" s="47"/>
      <c r="T128" s="13"/>
      <c r="V128" s="74"/>
      <c r="W128" s="16"/>
    </row>
    <row r="129" spans="3:24" s="46" customFormat="1" ht="15.75" customHeight="1" x14ac:dyDescent="0.25">
      <c r="C129" s="1"/>
      <c r="E129" s="16"/>
      <c r="F129" s="40"/>
      <c r="H129" s="5"/>
      <c r="I129" s="3"/>
      <c r="J129" s="47"/>
      <c r="L129" s="13"/>
      <c r="M129" s="3"/>
      <c r="N129" s="5"/>
      <c r="P129" s="13"/>
      <c r="R129" s="47"/>
      <c r="T129" s="13"/>
      <c r="V129" s="74"/>
      <c r="W129" s="16"/>
    </row>
    <row r="130" spans="3:24" s="46" customFormat="1" ht="15.75" customHeight="1" x14ac:dyDescent="0.25">
      <c r="C130" s="1"/>
      <c r="E130" s="16"/>
      <c r="F130" s="40"/>
      <c r="H130" s="5"/>
      <c r="I130" s="3"/>
      <c r="J130" s="47"/>
      <c r="L130" s="13"/>
      <c r="M130" s="3"/>
      <c r="N130" s="5"/>
      <c r="P130" s="13"/>
      <c r="R130" s="47"/>
      <c r="T130" s="13"/>
      <c r="V130" s="74"/>
      <c r="W130" s="16"/>
    </row>
    <row r="131" spans="3:24" s="46" customFormat="1" ht="15.75" customHeight="1" x14ac:dyDescent="0.25">
      <c r="C131" s="1"/>
      <c r="E131" s="16"/>
      <c r="F131" s="40"/>
      <c r="H131" s="5"/>
      <c r="I131" s="3"/>
      <c r="J131" s="47"/>
      <c r="L131" s="13"/>
      <c r="M131" s="3"/>
      <c r="N131" s="5"/>
      <c r="P131" s="13"/>
      <c r="R131" s="47"/>
      <c r="T131" s="13"/>
      <c r="V131" s="74"/>
      <c r="W131" s="16"/>
    </row>
    <row r="132" spans="3:24" s="46" customFormat="1" ht="15.75" customHeight="1" x14ac:dyDescent="0.25">
      <c r="C132" s="1"/>
      <c r="E132" s="16"/>
      <c r="F132" s="40"/>
      <c r="H132" s="5"/>
      <c r="I132" s="3"/>
      <c r="J132" s="47"/>
      <c r="L132" s="13"/>
      <c r="M132" s="3"/>
      <c r="N132" s="5"/>
      <c r="P132" s="13"/>
      <c r="R132" s="47"/>
      <c r="T132" s="13"/>
      <c r="V132" s="74"/>
      <c r="W132" s="16"/>
    </row>
    <row r="133" spans="3:24" s="46" customFormat="1" ht="15.75" customHeight="1" x14ac:dyDescent="0.25">
      <c r="C133" s="1"/>
      <c r="E133" s="16"/>
      <c r="F133" s="40"/>
      <c r="H133" s="5"/>
      <c r="I133" s="3"/>
      <c r="J133" s="47"/>
      <c r="L133" s="13"/>
      <c r="M133" s="3"/>
      <c r="N133" s="5"/>
      <c r="P133" s="13"/>
      <c r="R133" s="47"/>
      <c r="T133" s="13"/>
      <c r="V133" s="74"/>
      <c r="W133" s="16"/>
    </row>
    <row r="134" spans="3:24" s="46" customFormat="1" ht="15.75" customHeight="1" x14ac:dyDescent="0.25">
      <c r="C134" s="1"/>
      <c r="E134" s="16"/>
      <c r="F134" s="40"/>
      <c r="H134" s="5"/>
      <c r="I134" s="3"/>
      <c r="J134" s="47"/>
      <c r="L134" s="13"/>
      <c r="M134" s="3"/>
      <c r="N134" s="5"/>
      <c r="P134" s="13"/>
      <c r="R134" s="47"/>
      <c r="T134" s="13"/>
      <c r="V134" s="74"/>
      <c r="W134" s="16"/>
    </row>
    <row r="135" spans="3:24" s="46" customFormat="1" ht="15.75" customHeight="1" x14ac:dyDescent="0.25">
      <c r="C135" s="1"/>
      <c r="E135" s="16"/>
      <c r="F135" s="40"/>
      <c r="H135" s="5"/>
      <c r="I135" s="3"/>
      <c r="J135" s="47"/>
      <c r="L135" s="13"/>
      <c r="M135" s="3"/>
      <c r="N135" s="5"/>
      <c r="P135" s="13"/>
      <c r="R135" s="47"/>
      <c r="T135" s="13"/>
      <c r="V135" s="74"/>
      <c r="W135" s="16"/>
    </row>
    <row r="136" spans="3:24" ht="15.75" customHeight="1" x14ac:dyDescent="0.25">
      <c r="G136">
        <f t="shared" ref="G136:G154" si="76">F136*$E136</f>
        <v>0</v>
      </c>
      <c r="I136" s="3">
        <f t="shared" si="69"/>
        <v>0</v>
      </c>
      <c r="K136">
        <f t="shared" si="63"/>
        <v>0</v>
      </c>
      <c r="M136" s="3">
        <f t="shared" si="64"/>
        <v>0</v>
      </c>
      <c r="O136">
        <f t="shared" si="65"/>
        <v>0</v>
      </c>
      <c r="Q136">
        <f t="shared" si="66"/>
        <v>0</v>
      </c>
      <c r="S136"/>
      <c r="U136" s="12"/>
    </row>
    <row r="137" spans="3:24" ht="30" x14ac:dyDescent="0.25">
      <c r="F137" s="39"/>
      <c r="G137" s="1">
        <f t="shared" si="76"/>
        <v>0</v>
      </c>
      <c r="H137" s="56"/>
      <c r="I137" s="4">
        <f t="shared" si="69"/>
        <v>0</v>
      </c>
      <c r="J137" s="2"/>
      <c r="K137" s="1">
        <f t="shared" si="63"/>
        <v>0</v>
      </c>
      <c r="L137" s="2"/>
      <c r="M137" s="4">
        <f t="shared" si="64"/>
        <v>0</v>
      </c>
      <c r="N137" s="56"/>
      <c r="O137" s="1">
        <f t="shared" si="65"/>
        <v>0</v>
      </c>
      <c r="P137" s="2" t="s">
        <v>166</v>
      </c>
      <c r="Q137" s="1" t="e">
        <f t="shared" si="66"/>
        <v>#VALUE!</v>
      </c>
      <c r="R137" s="2"/>
      <c r="S137" s="1"/>
      <c r="T137" s="2"/>
      <c r="U137" s="1"/>
      <c r="X137">
        <v>0</v>
      </c>
    </row>
    <row r="138" spans="3:24" x14ac:dyDescent="0.25">
      <c r="C138" s="1" t="s">
        <v>156</v>
      </c>
      <c r="F138" s="39"/>
      <c r="G138" s="1">
        <f t="shared" si="76"/>
        <v>0</v>
      </c>
      <c r="H138" s="56"/>
      <c r="I138" s="4">
        <f t="shared" si="69"/>
        <v>0</v>
      </c>
      <c r="J138" s="2"/>
      <c r="K138" s="1">
        <f t="shared" si="63"/>
        <v>0</v>
      </c>
      <c r="L138" s="2"/>
      <c r="M138" s="4">
        <f t="shared" si="64"/>
        <v>0</v>
      </c>
      <c r="N138" s="56"/>
      <c r="O138" s="1">
        <f t="shared" si="65"/>
        <v>0</v>
      </c>
      <c r="P138" s="2" t="s">
        <v>154</v>
      </c>
      <c r="Q138" s="1" t="e">
        <f t="shared" si="66"/>
        <v>#VALUE!</v>
      </c>
      <c r="R138" s="2"/>
      <c r="S138" s="1"/>
      <c r="T138" s="2"/>
      <c r="U138" s="1"/>
      <c r="X138">
        <v>1</v>
      </c>
    </row>
    <row r="139" spans="3:24" x14ac:dyDescent="0.25">
      <c r="F139" s="39"/>
      <c r="G139" s="1">
        <f t="shared" si="76"/>
        <v>0</v>
      </c>
      <c r="H139" s="56"/>
      <c r="I139" s="4">
        <f t="shared" si="69"/>
        <v>0</v>
      </c>
      <c r="J139" s="2" t="s">
        <v>160</v>
      </c>
      <c r="K139" s="1" t="e">
        <f t="shared" si="63"/>
        <v>#VALUE!</v>
      </c>
      <c r="L139" s="2"/>
      <c r="M139" s="4">
        <f t="shared" si="64"/>
        <v>0</v>
      </c>
      <c r="N139" s="56"/>
      <c r="O139" s="1">
        <f t="shared" si="65"/>
        <v>0</v>
      </c>
      <c r="P139" s="2" t="s">
        <v>160</v>
      </c>
      <c r="Q139" s="1" t="e">
        <f t="shared" si="66"/>
        <v>#VALUE!</v>
      </c>
      <c r="R139" s="2" t="s">
        <v>160</v>
      </c>
      <c r="S139" s="1"/>
      <c r="T139" s="2" t="s">
        <v>160</v>
      </c>
      <c r="U139" s="1"/>
      <c r="X139">
        <v>2</v>
      </c>
    </row>
    <row r="140" spans="3:24" x14ac:dyDescent="0.25">
      <c r="F140" s="39"/>
      <c r="G140" s="1">
        <f t="shared" si="76"/>
        <v>0</v>
      </c>
      <c r="H140" s="56"/>
      <c r="I140" s="4">
        <f t="shared" si="69"/>
        <v>0</v>
      </c>
      <c r="J140" s="2"/>
      <c r="K140" s="1">
        <f t="shared" si="63"/>
        <v>0</v>
      </c>
      <c r="L140" s="2"/>
      <c r="M140" s="15"/>
      <c r="N140" s="56"/>
      <c r="O140" s="1">
        <f t="shared" si="65"/>
        <v>0</v>
      </c>
      <c r="P140" s="2" t="s">
        <v>165</v>
      </c>
      <c r="Q140" s="1" t="e">
        <f t="shared" si="66"/>
        <v>#VALUE!</v>
      </c>
      <c r="R140" s="2"/>
      <c r="S140" s="1"/>
      <c r="T140" s="2"/>
      <c r="U140" s="1"/>
      <c r="X140">
        <v>3</v>
      </c>
    </row>
    <row r="141" spans="3:24" s="12" customFormat="1" x14ac:dyDescent="0.25">
      <c r="C141" s="1"/>
      <c r="E141" s="16"/>
      <c r="F141" s="39"/>
      <c r="G141" s="1"/>
      <c r="H141" s="56"/>
      <c r="I141" s="4"/>
      <c r="J141" s="2"/>
      <c r="K141" s="1"/>
      <c r="L141" s="2"/>
      <c r="M141" s="15"/>
      <c r="N141" s="56"/>
      <c r="O141" s="1"/>
      <c r="P141" s="2" t="s">
        <v>167</v>
      </c>
      <c r="Q141" s="1" t="e">
        <f t="shared" si="66"/>
        <v>#VALUE!</v>
      </c>
      <c r="R141" s="2"/>
      <c r="S141" s="1"/>
      <c r="T141" s="2"/>
      <c r="U141" s="1"/>
      <c r="V141" s="2"/>
      <c r="W141" s="16"/>
    </row>
    <row r="142" spans="3:24" s="12" customFormat="1" ht="90" x14ac:dyDescent="0.25">
      <c r="C142" s="1"/>
      <c r="E142" s="16"/>
      <c r="F142" s="39"/>
      <c r="G142" s="1"/>
      <c r="H142" s="56"/>
      <c r="I142" s="4"/>
      <c r="J142" s="2"/>
      <c r="K142" s="1"/>
      <c r="L142" s="2"/>
      <c r="M142" s="15"/>
      <c r="N142" s="56"/>
      <c r="O142" s="1"/>
      <c r="P142" s="2" t="s">
        <v>168</v>
      </c>
      <c r="Q142" s="1" t="e">
        <f t="shared" si="66"/>
        <v>#VALUE!</v>
      </c>
      <c r="R142" s="2"/>
      <c r="S142" s="1"/>
      <c r="T142" s="2"/>
      <c r="U142" s="1"/>
      <c r="V142" s="2"/>
      <c r="W142" s="16"/>
    </row>
    <row r="143" spans="3:24" s="12" customFormat="1" ht="45" x14ac:dyDescent="0.25">
      <c r="C143" s="1"/>
      <c r="E143" s="16"/>
      <c r="F143" s="39"/>
      <c r="G143" s="1"/>
      <c r="H143" s="56"/>
      <c r="I143" s="4"/>
      <c r="J143" s="2"/>
      <c r="K143" s="1"/>
      <c r="L143" s="2"/>
      <c r="M143" s="15"/>
      <c r="N143" s="56"/>
      <c r="O143" s="1"/>
      <c r="P143" s="2" t="s">
        <v>169</v>
      </c>
      <c r="Q143" s="1" t="e">
        <f t="shared" si="66"/>
        <v>#VALUE!</v>
      </c>
      <c r="R143" s="2"/>
      <c r="S143" s="1"/>
      <c r="T143" s="2" t="s">
        <v>169</v>
      </c>
      <c r="U143" s="15"/>
      <c r="V143" s="2"/>
      <c r="W143" s="16"/>
    </row>
    <row r="144" spans="3:24" x14ac:dyDescent="0.25">
      <c r="C144" s="1" t="s">
        <v>157</v>
      </c>
      <c r="F144" s="39"/>
      <c r="G144" s="1">
        <f t="shared" si="76"/>
        <v>0</v>
      </c>
      <c r="H144" s="56"/>
      <c r="I144" s="4">
        <f t="shared" si="69"/>
        <v>0</v>
      </c>
      <c r="J144" s="2"/>
      <c r="K144" s="1">
        <f t="shared" si="63"/>
        <v>0</v>
      </c>
      <c r="L144" s="2"/>
      <c r="M144" s="15"/>
      <c r="N144" s="56"/>
      <c r="O144" s="1">
        <f t="shared" si="65"/>
        <v>0</v>
      </c>
      <c r="P144" s="2"/>
      <c r="Q144" s="1">
        <f t="shared" si="66"/>
        <v>0</v>
      </c>
      <c r="R144" s="2"/>
      <c r="S144" s="1"/>
      <c r="T144" s="2"/>
      <c r="U144" s="1"/>
    </row>
    <row r="145" spans="3:21" x14ac:dyDescent="0.25">
      <c r="F145" s="39"/>
      <c r="G145" s="1">
        <f t="shared" si="76"/>
        <v>0</v>
      </c>
      <c r="H145" s="56"/>
      <c r="I145" s="4">
        <f t="shared" si="69"/>
        <v>0</v>
      </c>
      <c r="J145" s="2"/>
      <c r="K145" s="1">
        <f t="shared" si="63"/>
        <v>0</v>
      </c>
      <c r="L145" s="2"/>
      <c r="M145" s="15"/>
      <c r="N145" s="56"/>
      <c r="O145" s="1">
        <f t="shared" si="65"/>
        <v>0</v>
      </c>
      <c r="P145" s="2"/>
      <c r="Q145" s="1">
        <f t="shared" si="66"/>
        <v>0</v>
      </c>
      <c r="R145" s="2"/>
      <c r="S145" s="1"/>
      <c r="T145" s="2"/>
      <c r="U145" s="1"/>
    </row>
    <row r="146" spans="3:21" ht="45" x14ac:dyDescent="0.25">
      <c r="C146" s="1" t="s">
        <v>162</v>
      </c>
      <c r="F146" s="39" t="s">
        <v>158</v>
      </c>
      <c r="G146" s="1" t="e">
        <f t="shared" si="76"/>
        <v>#VALUE!</v>
      </c>
      <c r="H146" s="56"/>
      <c r="I146" s="4">
        <f t="shared" si="69"/>
        <v>0</v>
      </c>
      <c r="J146" s="2"/>
      <c r="K146" s="1">
        <f t="shared" si="63"/>
        <v>0</v>
      </c>
      <c r="L146" s="2"/>
      <c r="M146" s="15"/>
      <c r="N146" s="56"/>
      <c r="O146" s="1">
        <f t="shared" si="65"/>
        <v>0</v>
      </c>
      <c r="P146" s="2"/>
      <c r="Q146" s="1">
        <f t="shared" si="66"/>
        <v>0</v>
      </c>
      <c r="R146" s="2"/>
      <c r="S146" s="1"/>
      <c r="T146" s="2"/>
      <c r="U146" s="1"/>
    </row>
    <row r="147" spans="3:21" ht="60" x14ac:dyDescent="0.25">
      <c r="F147" s="39" t="s">
        <v>159</v>
      </c>
      <c r="G147" s="1" t="e">
        <f t="shared" si="76"/>
        <v>#VALUE!</v>
      </c>
      <c r="H147" s="56"/>
      <c r="I147" s="4">
        <f t="shared" si="69"/>
        <v>0</v>
      </c>
      <c r="J147" s="2"/>
      <c r="K147" s="1">
        <f t="shared" si="63"/>
        <v>0</v>
      </c>
      <c r="L147" s="2"/>
      <c r="M147" s="15"/>
      <c r="N147" s="56"/>
      <c r="O147" s="1">
        <f t="shared" si="65"/>
        <v>0</v>
      </c>
      <c r="P147" s="2"/>
      <c r="Q147" s="1">
        <f t="shared" si="66"/>
        <v>0</v>
      </c>
      <c r="R147" s="2"/>
      <c r="S147" s="1"/>
      <c r="T147" s="2"/>
      <c r="U147" s="1"/>
    </row>
    <row r="148" spans="3:21" ht="45" x14ac:dyDescent="0.25">
      <c r="F148" s="39" t="s">
        <v>195</v>
      </c>
      <c r="G148" s="1" t="e">
        <f t="shared" si="76"/>
        <v>#VALUE!</v>
      </c>
      <c r="H148" s="56"/>
      <c r="I148" s="4">
        <f t="shared" si="69"/>
        <v>0</v>
      </c>
      <c r="J148" s="2"/>
      <c r="K148" s="1">
        <f t="shared" si="63"/>
        <v>0</v>
      </c>
      <c r="L148" s="2"/>
      <c r="M148" s="15"/>
      <c r="N148" s="56"/>
      <c r="O148" s="1">
        <f t="shared" si="65"/>
        <v>0</v>
      </c>
      <c r="P148" s="2"/>
      <c r="Q148" s="1">
        <f t="shared" si="66"/>
        <v>0</v>
      </c>
      <c r="R148" s="2"/>
      <c r="S148" s="1"/>
      <c r="T148" s="2"/>
      <c r="U148" s="1"/>
    </row>
    <row r="149" spans="3:21" x14ac:dyDescent="0.25">
      <c r="F149" s="39"/>
      <c r="G149" s="1">
        <f t="shared" si="76"/>
        <v>0</v>
      </c>
      <c r="H149" s="56"/>
      <c r="I149" s="4">
        <f t="shared" si="69"/>
        <v>0</v>
      </c>
      <c r="J149" s="2"/>
      <c r="K149" s="1">
        <f t="shared" si="63"/>
        <v>0</v>
      </c>
      <c r="L149" s="2"/>
      <c r="M149" s="15"/>
      <c r="N149" s="56"/>
      <c r="O149" s="1">
        <f t="shared" si="65"/>
        <v>0</v>
      </c>
      <c r="P149" s="2"/>
      <c r="Q149" s="1">
        <f t="shared" si="66"/>
        <v>0</v>
      </c>
      <c r="R149" s="2"/>
      <c r="S149" s="1"/>
      <c r="T149" s="2"/>
      <c r="U149" s="1"/>
    </row>
    <row r="150" spans="3:21" ht="135" x14ac:dyDescent="0.25">
      <c r="C150" s="1" t="s">
        <v>161</v>
      </c>
      <c r="F150" s="39"/>
      <c r="G150" s="1">
        <f t="shared" si="76"/>
        <v>0</v>
      </c>
      <c r="H150" s="56"/>
      <c r="I150" s="4">
        <f t="shared" si="69"/>
        <v>0</v>
      </c>
      <c r="J150" s="2"/>
      <c r="K150" s="1">
        <f t="shared" si="63"/>
        <v>0</v>
      </c>
      <c r="L150" s="2" t="s">
        <v>163</v>
      </c>
      <c r="M150" s="15"/>
      <c r="N150" s="2" t="s">
        <v>163</v>
      </c>
      <c r="O150" s="1" t="e">
        <f t="shared" si="65"/>
        <v>#VALUE!</v>
      </c>
      <c r="P150" s="2"/>
      <c r="Q150" s="1">
        <f t="shared" si="66"/>
        <v>0</v>
      </c>
      <c r="R150" s="2"/>
      <c r="S150" s="1"/>
      <c r="T150" s="2"/>
      <c r="U150" s="1"/>
    </row>
    <row r="151" spans="3:21" ht="105" x14ac:dyDescent="0.25">
      <c r="F151" s="39" t="s">
        <v>196</v>
      </c>
      <c r="G151" s="2" t="s">
        <v>196</v>
      </c>
      <c r="H151" s="2" t="s">
        <v>196</v>
      </c>
      <c r="I151" s="4" t="e">
        <f t="shared" si="69"/>
        <v>#VALUE!</v>
      </c>
      <c r="J151" s="2" t="s">
        <v>196</v>
      </c>
      <c r="K151" s="1" t="e">
        <f t="shared" si="63"/>
        <v>#VALUE!</v>
      </c>
      <c r="L151" s="2" t="s">
        <v>164</v>
      </c>
      <c r="M151" s="15"/>
      <c r="N151" s="2" t="s">
        <v>164</v>
      </c>
      <c r="O151" s="1" t="e">
        <f t="shared" si="65"/>
        <v>#VALUE!</v>
      </c>
      <c r="P151" s="2"/>
      <c r="Q151" s="1">
        <f t="shared" si="66"/>
        <v>0</v>
      </c>
      <c r="R151" s="2" t="s">
        <v>196</v>
      </c>
      <c r="S151" s="1"/>
      <c r="T151" s="2" t="s">
        <v>196</v>
      </c>
      <c r="U151" s="15"/>
    </row>
    <row r="152" spans="3:21" x14ac:dyDescent="0.25">
      <c r="F152" s="39"/>
      <c r="G152" s="1">
        <f t="shared" si="76"/>
        <v>0</v>
      </c>
      <c r="H152" s="56"/>
      <c r="I152" s="4">
        <f t="shared" si="69"/>
        <v>0</v>
      </c>
      <c r="J152" s="2"/>
      <c r="K152" s="1">
        <f t="shared" si="63"/>
        <v>0</v>
      </c>
      <c r="L152" s="2"/>
      <c r="M152" s="15"/>
      <c r="N152" s="56"/>
      <c r="O152" s="1">
        <f t="shared" si="65"/>
        <v>0</v>
      </c>
      <c r="P152" s="2"/>
      <c r="Q152" s="1">
        <f t="shared" si="66"/>
        <v>0</v>
      </c>
      <c r="R152" s="2"/>
      <c r="S152" s="1"/>
      <c r="T152" s="2"/>
      <c r="U152" s="1"/>
    </row>
    <row r="153" spans="3:21" x14ac:dyDescent="0.25">
      <c r="F153" s="39"/>
      <c r="G153" s="1">
        <f t="shared" si="76"/>
        <v>0</v>
      </c>
      <c r="H153" s="56"/>
      <c r="I153" s="4">
        <f t="shared" si="69"/>
        <v>0</v>
      </c>
      <c r="J153" s="2"/>
      <c r="K153" s="1">
        <f t="shared" si="63"/>
        <v>0</v>
      </c>
      <c r="L153" s="2"/>
      <c r="M153" s="15"/>
      <c r="N153" s="56"/>
      <c r="O153" s="1">
        <f t="shared" si="65"/>
        <v>0</v>
      </c>
      <c r="P153" s="2"/>
      <c r="Q153" s="1">
        <f t="shared" si="66"/>
        <v>0</v>
      </c>
      <c r="R153" s="2"/>
      <c r="S153" s="1"/>
      <c r="T153" s="2"/>
      <c r="U153" s="1"/>
    </row>
    <row r="154" spans="3:21" x14ac:dyDescent="0.25">
      <c r="G154">
        <f t="shared" si="76"/>
        <v>0</v>
      </c>
      <c r="I154" s="3">
        <f t="shared" si="69"/>
        <v>0</v>
      </c>
      <c r="K154">
        <f t="shared" si="63"/>
        <v>0</v>
      </c>
      <c r="O154">
        <f t="shared" si="65"/>
        <v>0</v>
      </c>
      <c r="Q154">
        <f t="shared" si="66"/>
        <v>0</v>
      </c>
      <c r="S154"/>
      <c r="U154" s="12"/>
    </row>
    <row r="155" spans="3:21" x14ac:dyDescent="0.25">
      <c r="I155" s="3">
        <f t="shared" si="69"/>
        <v>0</v>
      </c>
      <c r="O155">
        <f t="shared" si="65"/>
        <v>0</v>
      </c>
      <c r="Q155">
        <f t="shared" si="66"/>
        <v>0</v>
      </c>
      <c r="S155"/>
      <c r="U155" s="12"/>
    </row>
    <row r="156" spans="3:21" x14ac:dyDescent="0.25">
      <c r="I156" s="3">
        <f t="shared" si="69"/>
        <v>0</v>
      </c>
      <c r="O156">
        <f t="shared" si="65"/>
        <v>0</v>
      </c>
      <c r="Q156">
        <f t="shared" si="66"/>
        <v>0</v>
      </c>
      <c r="S156"/>
      <c r="U156" s="12"/>
    </row>
    <row r="157" spans="3:21" x14ac:dyDescent="0.25">
      <c r="I157" s="3">
        <f t="shared" si="69"/>
        <v>0</v>
      </c>
      <c r="O157">
        <f t="shared" si="65"/>
        <v>0</v>
      </c>
      <c r="Q157">
        <f t="shared" si="66"/>
        <v>0</v>
      </c>
      <c r="S157"/>
      <c r="U157" s="12"/>
    </row>
    <row r="158" spans="3:21" x14ac:dyDescent="0.25">
      <c r="O158">
        <f t="shared" si="65"/>
        <v>0</v>
      </c>
      <c r="Q158">
        <f t="shared" si="66"/>
        <v>0</v>
      </c>
      <c r="S158"/>
      <c r="U158" s="12"/>
    </row>
    <row r="159" spans="3:21" x14ac:dyDescent="0.25">
      <c r="O159">
        <f t="shared" si="65"/>
        <v>0</v>
      </c>
    </row>
  </sheetData>
  <sheetProtection password="BF28" sheet="1" objects="1" scenarios="1"/>
  <sortState ref="X7:X13">
    <sortCondition descending="1" ref="X7"/>
  </sortState>
  <mergeCells count="3">
    <mergeCell ref="D99:D100"/>
    <mergeCell ref="D71:D72"/>
    <mergeCell ref="D85:D86"/>
  </mergeCells>
  <conditionalFormatting sqref="F109:R110">
    <cfRule type="colorScale" priority="19">
      <colorScale>
        <cfvo type="min"/>
        <cfvo type="num" val="35"/>
        <cfvo type="max"/>
        <color rgb="FF63BE7B"/>
        <color rgb="FFFFEB84"/>
        <color rgb="FFF8696B"/>
      </colorScale>
    </cfRule>
  </conditionalFormatting>
  <conditionalFormatting sqref="F108:R108">
    <cfRule type="colorScale" priority="18">
      <colorScale>
        <cfvo type="min"/>
        <cfvo type="percentile" val="50"/>
        <cfvo type="max"/>
        <color rgb="FF63BE7B"/>
        <color rgb="FFFFEB84"/>
        <color rgb="FFF8696B"/>
      </colorScale>
    </cfRule>
  </conditionalFormatting>
  <conditionalFormatting sqref="F111:T111">
    <cfRule type="colorScale" priority="17">
      <colorScale>
        <cfvo type="min"/>
        <cfvo type="percentile" val="50"/>
        <cfvo type="max"/>
        <color rgb="FF63BE7B"/>
        <color rgb="FFFFEB84"/>
        <color rgb="FFF8696B"/>
      </colorScale>
    </cfRule>
  </conditionalFormatting>
  <conditionalFormatting sqref="F108:T108">
    <cfRule type="colorScale" priority="14">
      <colorScale>
        <cfvo type="min"/>
        <cfvo type="percentile" val="50"/>
        <cfvo type="max"/>
        <color rgb="FF63BE7B"/>
        <color rgb="FFFFEB84"/>
        <color rgb="FFF8696B"/>
      </colorScale>
    </cfRule>
  </conditionalFormatting>
  <conditionalFormatting sqref="F109:T110">
    <cfRule type="colorScale" priority="15">
      <colorScale>
        <cfvo type="min"/>
        <cfvo type="percentile" val="50"/>
        <cfvo type="max"/>
        <color rgb="FF63BE7B"/>
        <color rgb="FFFFEB84"/>
        <color rgb="FFF8696B"/>
      </colorScale>
    </cfRule>
  </conditionalFormatting>
  <conditionalFormatting sqref="F112:T113">
    <cfRule type="colorScale" priority="13">
      <colorScale>
        <cfvo type="min"/>
        <cfvo type="percentile" val="50"/>
        <cfvo type="max"/>
        <color rgb="FF63BE7B"/>
        <color rgb="FFFFEB84"/>
        <color rgb="FFF8696B"/>
      </colorScale>
    </cfRule>
  </conditionalFormatting>
  <conditionalFormatting sqref="F4:F28">
    <cfRule type="colorScale" priority="12">
      <colorScale>
        <cfvo type="min"/>
        <cfvo type="percentile" val="50"/>
        <cfvo type="max"/>
        <color rgb="FFF8696B"/>
        <color rgb="FFFFEB84"/>
        <color rgb="FF63BE7B"/>
      </colorScale>
    </cfRule>
  </conditionalFormatting>
  <conditionalFormatting sqref="H4:H28 J4:J28 L4:L28 N4:N28 P4:P28 R4:R28">
    <cfRule type="colorScale" priority="11">
      <colorScale>
        <cfvo type="min"/>
        <cfvo type="percentile" val="50"/>
        <cfvo type="max"/>
        <color rgb="FFF8696B"/>
        <color rgb="FFFFEB84"/>
        <color rgb="FF63BE7B"/>
      </colorScale>
    </cfRule>
  </conditionalFormatting>
  <conditionalFormatting sqref="R114:R135 F29:F64 H29:H64 J29:J64 L29:L64 N29:N64 P29:P64 R29:R64 P114:P135 N114:N135 L114:L135 J114:J135 H114:H135 F114:F135">
    <cfRule type="colorScale" priority="10">
      <colorScale>
        <cfvo type="min"/>
        <cfvo type="percentile" val="50"/>
        <cfvo type="max"/>
        <color rgb="FFF8696B"/>
        <color rgb="FFFFEB84"/>
        <color rgb="FF63BE7B"/>
      </colorScale>
    </cfRule>
  </conditionalFormatting>
  <conditionalFormatting sqref="F74:R78">
    <cfRule type="colorScale" priority="8">
      <colorScale>
        <cfvo type="min"/>
        <cfvo type="percentile" val="50"/>
        <cfvo type="max"/>
        <color rgb="FF63BE7B"/>
        <color rgb="FFFFEB84"/>
        <color rgb="FFF8696B"/>
      </colorScale>
    </cfRule>
  </conditionalFormatting>
  <conditionalFormatting sqref="F88:R92">
    <cfRule type="colorScale" priority="7">
      <colorScale>
        <cfvo type="min"/>
        <cfvo type="percentile" val="50"/>
        <cfvo type="max"/>
        <color rgb="FF63BE7B"/>
        <color rgb="FFFFEB84"/>
        <color rgb="FFF8696B"/>
      </colorScale>
    </cfRule>
  </conditionalFormatting>
  <conditionalFormatting sqref="F102:R106">
    <cfRule type="colorScale" priority="6">
      <colorScale>
        <cfvo type="min"/>
        <cfvo type="percentile" val="50"/>
        <cfvo type="max"/>
        <color rgb="FF63BE7B"/>
        <color rgb="FFFFEB84"/>
        <color rgb="FFF8696B"/>
      </colorScale>
    </cfRule>
  </conditionalFormatting>
  <conditionalFormatting sqref="F107 H107 J107 L107 N107 P107 R107">
    <cfRule type="colorScale" priority="5">
      <colorScale>
        <cfvo type="min"/>
        <cfvo type="percentile" val="50"/>
        <cfvo type="max"/>
        <color rgb="FFF8696B"/>
        <color rgb="FFFFEB84"/>
        <color rgb="FF63BE7B"/>
      </colorScale>
    </cfRule>
  </conditionalFormatting>
  <conditionalFormatting sqref="T4:T60">
    <cfRule type="colorScale" priority="3">
      <colorScale>
        <cfvo type="min"/>
        <cfvo type="percentile" val="50"/>
        <cfvo type="max"/>
        <color rgb="FFF8696B"/>
        <color rgb="FFFFEB84"/>
        <color rgb="FF63BE7B"/>
      </colorScale>
    </cfRule>
  </conditionalFormatting>
  <conditionalFormatting sqref="F4:F60">
    <cfRule type="colorScale" priority="2">
      <colorScale>
        <cfvo type="min"/>
        <cfvo type="percentile" val="50"/>
        <cfvo type="max"/>
        <color rgb="FFF8696B"/>
        <color rgb="FFFFEB84"/>
        <color rgb="FF63BE7B"/>
      </colorScale>
    </cfRule>
  </conditionalFormatting>
  <conditionalFormatting sqref="F4:F60 H4:H60 J4:J60 L4:L60 N4:N60 P4:P60 R4:R60">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B325A8DAFFB946AD5D76474448DA42" ma:contentTypeVersion="0" ma:contentTypeDescription="Create a new document." ma:contentTypeScope="" ma:versionID="d177be01956d4bd5e370981f85786be4">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FD2D1FB-41C5-488B-BAE7-B21A007A6861}">
  <ds:schemaRefs>
    <ds:schemaRef ds:uri="http://schemas.microsoft.com/sharepoint/v3/contenttype/forms"/>
  </ds:schemaRefs>
</ds:datastoreItem>
</file>

<file path=customXml/itemProps2.xml><?xml version="1.0" encoding="utf-8"?>
<ds:datastoreItem xmlns:ds="http://schemas.openxmlformats.org/officeDocument/2006/customXml" ds:itemID="{EECC69D2-D123-484A-AD98-C538CABCCA0F}">
  <ds:schemaRefs>
    <ds:schemaRef ds:uri="http://www.w3.org/XML/1998/namespace"/>
    <ds:schemaRef ds:uri="http://schemas.microsoft.com/office/2006/documentManagement/types"/>
    <ds:schemaRef ds:uri="http://purl.org/dc/terms/"/>
    <ds:schemaRef ds:uri="http://schemas.openxmlformats.org/package/2006/metadata/core-properties"/>
    <ds:schemaRef ds:uri="http://purl.org/dc/elements/1.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B4753EA-0EB0-4D7F-B7CE-D03FBFBC9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Comparison</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VCS Tool Comparison</dc:title>
  <dc:creator/>
  <dc:description/>
  <cp:lastModifiedBy/>
  <dcterms:created xsi:type="dcterms:W3CDTF">2006-09-16T00:00:00Z</dcterms:created>
  <dcterms:modified xsi:type="dcterms:W3CDTF">2012-04-26T22:52:24Z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0x0101003AB325A8DAFFB946AD5D76474448DA42</vt:lpwstr>
  </property>
</Properties>
</file>